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95" yWindow="195" windowWidth="24720" windowHeight="15555" firstSheet="1" activeTab="6"/>
  </bookViews>
  <sheets>
    <sheet name="Meetsheet" sheetId="1" r:id="rId1"/>
    <sheet name="InfoPlannen" sheetId="2" r:id="rId2"/>
    <sheet name="Eigen QA + isocdosis" sheetId="3" r:id="rId3"/>
    <sheet name="Voorlopige terugkoppeling" sheetId="4" r:id="rId4"/>
    <sheet name="VeriSoftData_Results" sheetId="6" r:id="rId5"/>
    <sheet name="VeriSoftData_Tabel" sheetId="7" r:id="rId6"/>
    <sheet name="PuntMeting_AbsoluteDose" sheetId="5" r:id="rId7"/>
    <sheet name="TabelRapport" sheetId="9" r:id="rId8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9"/>
  <c r="C6"/>
  <c r="I10" i="6"/>
  <c r="C10"/>
  <c r="H37" i="5"/>
  <c r="J37"/>
  <c r="H42"/>
  <c r="J42"/>
  <c r="H41"/>
  <c r="J41"/>
  <c r="H40"/>
  <c r="J40"/>
  <c r="H39"/>
  <c r="J39"/>
  <c r="H38"/>
  <c r="J38"/>
  <c r="H18"/>
  <c r="J18"/>
  <c r="H19"/>
  <c r="J19"/>
  <c r="H20"/>
  <c r="J20"/>
  <c r="H21"/>
  <c r="J21"/>
  <c r="H22"/>
  <c r="J22"/>
  <c r="H17"/>
  <c r="J17"/>
  <c r="D7"/>
  <c r="H17" i="4"/>
  <c r="J17"/>
  <c r="L17"/>
  <c r="H22"/>
  <c r="J22"/>
  <c r="L22"/>
  <c r="H21"/>
  <c r="J21"/>
  <c r="L21"/>
  <c r="H20"/>
  <c r="J20"/>
  <c r="L20"/>
  <c r="H19"/>
  <c r="J19"/>
  <c r="L19"/>
  <c r="H18"/>
  <c r="J18"/>
  <c r="L18"/>
  <c r="D9"/>
  <c r="F9"/>
  <c r="H9"/>
  <c r="J9"/>
  <c r="L9"/>
  <c r="H10"/>
  <c r="J10"/>
  <c r="L10"/>
  <c r="H11"/>
  <c r="J11"/>
  <c r="L11"/>
  <c r="H12"/>
  <c r="J12"/>
  <c r="L12"/>
  <c r="H13"/>
  <c r="J13"/>
  <c r="L13"/>
  <c r="D8"/>
  <c r="F8"/>
  <c r="H8"/>
  <c r="J8"/>
  <c r="L8"/>
  <c r="E7" i="5"/>
  <c r="F7"/>
  <c r="D8"/>
  <c r="E8"/>
  <c r="F8"/>
  <c r="J7"/>
  <c r="J12"/>
  <c r="F17" s="1"/>
  <c r="D28"/>
  <c r="E28"/>
  <c r="F28"/>
  <c r="D27"/>
  <c r="E27"/>
  <c r="F27"/>
  <c r="J27"/>
  <c r="J28"/>
  <c r="J29"/>
  <c r="J30"/>
  <c r="J31"/>
  <c r="J32"/>
  <c r="I32"/>
  <c r="I29"/>
  <c r="I30"/>
  <c r="I31"/>
  <c r="I27"/>
  <c r="I28"/>
  <c r="C9" i="9"/>
  <c r="O47" i="6"/>
  <c r="I9" i="9"/>
  <c r="C8"/>
  <c r="L47" i="6"/>
  <c r="I8" i="9"/>
  <c r="C7"/>
  <c r="I47" i="6"/>
  <c r="I7" i="9"/>
  <c r="F47" i="6"/>
  <c r="I6" i="9"/>
  <c r="C5"/>
  <c r="C47" i="6"/>
  <c r="I5" i="9"/>
  <c r="H9"/>
  <c r="H8"/>
  <c r="H7"/>
  <c r="H6"/>
  <c r="C11" i="5"/>
  <c r="D11"/>
  <c r="C12"/>
  <c r="D12"/>
  <c r="D17"/>
  <c r="C6" i="6"/>
  <c r="C7"/>
  <c r="D6"/>
  <c r="D7"/>
  <c r="E6"/>
  <c r="D17" i="4"/>
  <c r="K8" i="6"/>
  <c r="L8"/>
  <c r="E8"/>
  <c r="F8"/>
  <c r="I15" i="9"/>
  <c r="I16"/>
  <c r="I17"/>
  <c r="I18"/>
  <c r="I19"/>
  <c r="H16"/>
  <c r="H17"/>
  <c r="H18"/>
  <c r="H19"/>
  <c r="H15"/>
  <c r="I16" i="3"/>
  <c r="J16"/>
  <c r="D18" i="5"/>
  <c r="F18"/>
  <c r="G5" i="9"/>
  <c r="G15" s="1"/>
  <c r="I17" i="3"/>
  <c r="J17"/>
  <c r="D19" i="5"/>
  <c r="F19"/>
  <c r="G6" i="9"/>
  <c r="G16" s="1"/>
  <c r="I21" i="3"/>
  <c r="J21"/>
  <c r="D40" i="5"/>
  <c r="F40"/>
  <c r="G7" i="9"/>
  <c r="G17" s="1"/>
  <c r="I22" i="3"/>
  <c r="J22"/>
  <c r="D41" i="5"/>
  <c r="F41"/>
  <c r="G8" i="9"/>
  <c r="G18" s="1"/>
  <c r="I23" i="3"/>
  <c r="J23"/>
  <c r="D42" i="5"/>
  <c r="F42"/>
  <c r="G9" i="9"/>
  <c r="G19" s="1"/>
  <c r="B6"/>
  <c r="B16"/>
  <c r="C16"/>
  <c r="D6"/>
  <c r="D16"/>
  <c r="E6"/>
  <c r="E16"/>
  <c r="F6"/>
  <c r="F16"/>
  <c r="B7"/>
  <c r="B17"/>
  <c r="C17"/>
  <c r="D7"/>
  <c r="D17"/>
  <c r="E7"/>
  <c r="E17"/>
  <c r="F7"/>
  <c r="F17"/>
  <c r="B8"/>
  <c r="B18"/>
  <c r="C18"/>
  <c r="D8"/>
  <c r="D18"/>
  <c r="E8"/>
  <c r="E18"/>
  <c r="F8"/>
  <c r="F18"/>
  <c r="B9"/>
  <c r="B19"/>
  <c r="C19"/>
  <c r="D9"/>
  <c r="D19"/>
  <c r="E9"/>
  <c r="E19"/>
  <c r="F9"/>
  <c r="F19"/>
  <c r="C15"/>
  <c r="D5"/>
  <c r="D15"/>
  <c r="E5"/>
  <c r="E15"/>
  <c r="F5"/>
  <c r="F15"/>
  <c r="B5"/>
  <c r="B15"/>
  <c r="E11" i="5"/>
  <c r="E12"/>
  <c r="G12"/>
  <c r="F12"/>
  <c r="F11"/>
  <c r="G8"/>
  <c r="G7"/>
  <c r="I7" i="6"/>
  <c r="J7"/>
  <c r="K7"/>
  <c r="L7"/>
  <c r="I6"/>
  <c r="J6"/>
  <c r="K6"/>
  <c r="L6"/>
  <c r="J14" i="3"/>
  <c r="J15"/>
  <c r="J5" i="6"/>
  <c r="I5"/>
  <c r="E7"/>
  <c r="F7"/>
  <c r="F6"/>
  <c r="D5"/>
  <c r="C5"/>
  <c r="F17" i="4"/>
  <c r="I18" i="3"/>
  <c r="I19"/>
  <c r="I20"/>
  <c r="C18" i="5"/>
  <c r="C31"/>
  <c r="D31"/>
  <c r="C32"/>
  <c r="D32"/>
  <c r="D37"/>
  <c r="F37"/>
  <c r="D39"/>
  <c r="D38"/>
  <c r="C38"/>
  <c r="C39"/>
  <c r="C41"/>
  <c r="C42"/>
  <c r="C40"/>
  <c r="E26"/>
  <c r="D26"/>
  <c r="F39"/>
  <c r="F38"/>
  <c r="E31"/>
  <c r="E32"/>
  <c r="G32"/>
  <c r="F32"/>
  <c r="F31"/>
  <c r="G28"/>
  <c r="G27"/>
  <c r="D20"/>
  <c r="F20"/>
  <c r="D21"/>
  <c r="F21"/>
  <c r="D22"/>
  <c r="F22"/>
  <c r="C19"/>
  <c r="C20"/>
  <c r="C21"/>
  <c r="C22"/>
  <c r="E6"/>
  <c r="D6"/>
  <c r="D22" i="4"/>
  <c r="F22"/>
  <c r="D21"/>
  <c r="F21"/>
  <c r="D20"/>
  <c r="F20"/>
  <c r="D10"/>
  <c r="F10"/>
  <c r="J18" i="3"/>
  <c r="J19"/>
  <c r="J20"/>
  <c r="D11" i="4"/>
  <c r="F11"/>
  <c r="D19"/>
  <c r="F19"/>
  <c r="D18"/>
  <c r="F18"/>
  <c r="D12"/>
  <c r="F12"/>
  <c r="D13"/>
  <c r="F13"/>
  <c r="C22"/>
  <c r="C21"/>
  <c r="C20"/>
  <c r="C19"/>
  <c r="C18"/>
  <c r="C10"/>
  <c r="C11"/>
  <c r="C12"/>
  <c r="C13"/>
  <c r="C9"/>
</calcChain>
</file>

<file path=xl/sharedStrings.xml><?xml version="1.0" encoding="utf-8"?>
<sst xmlns="http://schemas.openxmlformats.org/spreadsheetml/2006/main" count="369" uniqueCount="154">
  <si>
    <t>Instituut:</t>
  </si>
  <si>
    <t>Datum:</t>
  </si>
  <si>
    <t>NCS auditor #1:</t>
  </si>
  <si>
    <t>NCS auditor #2:</t>
  </si>
  <si>
    <t>(evt #3:)</t>
  </si>
  <si>
    <t>Lokale medewerker #1:</t>
  </si>
  <si>
    <t>Lokale medewerker #2:</t>
  </si>
  <si>
    <t>Versneller 1</t>
  </si>
  <si>
    <t>Type:</t>
  </si>
  <si>
    <t>Aantal MLC leafs:</t>
  </si>
  <si>
    <t>Administratieve gegevens</t>
  </si>
  <si>
    <t>(indien van toepassing)</t>
  </si>
  <si>
    <t>Versneller 2</t>
  </si>
  <si>
    <t>Lokale aanduiding:</t>
  </si>
  <si>
    <t>Plan 1:</t>
  </si>
  <si>
    <t>Plan 2:</t>
  </si>
  <si>
    <t>Plan 3:</t>
  </si>
  <si>
    <t>Plan 4:</t>
  </si>
  <si>
    <t>Plan 5:</t>
  </si>
  <si>
    <t>P: (Luchtdruk in mbar)</t>
  </si>
  <si>
    <r>
      <t xml:space="preserve">T: (Temperatuur in </t>
    </r>
    <r>
      <rPr>
        <b/>
        <sz val="11"/>
        <color theme="1"/>
        <rFont val="Calibri"/>
        <family val="2"/>
      </rPr>
      <t>°C)</t>
    </r>
  </si>
  <si>
    <t>Tijdstip meting P en T:</t>
  </si>
  <si>
    <t>Doelgebied</t>
  </si>
  <si>
    <t>Techniek</t>
  </si>
  <si>
    <t>Reading</t>
  </si>
  <si>
    <t>(nC)</t>
  </si>
  <si>
    <t>200 ME 10x10 (voor)</t>
  </si>
  <si>
    <t>200 ME 10x10 (na)</t>
  </si>
  <si>
    <t>(Simpel/Complex/Stereo)</t>
  </si>
  <si>
    <t>(IMRT/VMAT)</t>
  </si>
  <si>
    <t>(nb er hoeven niet altijd 5 plannen op elke versneller gestraald te worden)</t>
  </si>
  <si>
    <t>Meetdata (puntmetingen)</t>
  </si>
  <si>
    <t>Machine type</t>
  </si>
  <si>
    <t>A</t>
  </si>
  <si>
    <t>B</t>
  </si>
  <si>
    <t>C</t>
  </si>
  <si>
    <t>D</t>
  </si>
  <si>
    <t>E</t>
  </si>
  <si>
    <t>F</t>
  </si>
  <si>
    <t>G</t>
  </si>
  <si>
    <t>H</t>
  </si>
  <si>
    <t>MLCI (80 leafs)</t>
  </si>
  <si>
    <t>Agility (160 leafs)</t>
  </si>
  <si>
    <t>Hypo</t>
  </si>
  <si>
    <t>Complex</t>
  </si>
  <si>
    <t>Simpel</t>
  </si>
  <si>
    <t>IMRT</t>
  </si>
  <si>
    <t>VMAT</t>
  </si>
  <si>
    <t>Plan naam</t>
  </si>
  <si>
    <t>(A t/m H)</t>
  </si>
  <si>
    <t>#2</t>
  </si>
  <si>
    <t>Eind Array</t>
  </si>
  <si>
    <t>Begin Punt</t>
  </si>
  <si>
    <t>Begin Array</t>
  </si>
  <si>
    <t>Eind Punt</t>
  </si>
  <si>
    <t>Informatie planning en QA</t>
  </si>
  <si>
    <t>Welk planningssysteem gebruikt U?</t>
  </si>
  <si>
    <t>Welke versie?</t>
  </si>
  <si>
    <t>Welk type dosis algoritme heeft U gebruikt voor de audit?</t>
  </si>
  <si>
    <t>Berekent U dosis in water of medium?</t>
  </si>
  <si>
    <t>Heeft U rekening gehouden met het tafelblad in de berekening?</t>
  </si>
  <si>
    <t>Zo ja, kunt U deze methode kort beschrijven?</t>
  </si>
  <si>
    <t>Welk QA fantoom heeft U gebruikt voor de plannen?</t>
  </si>
  <si>
    <t>Kunt U kort de gamma analyse uit uw eigen QA protocol beschrijven (2D, 3D, lokaal of globaal)?</t>
  </si>
  <si>
    <t>Kunt U aangeven of de gamma analyse (punt  7) 2D/3D is en of een globale/lokale gamma berekening is?</t>
  </si>
  <si>
    <t>Uitkomst plannen</t>
  </si>
  <si>
    <t>Let op: enkel invullen voor de toegestuurde plannen.</t>
  </si>
  <si>
    <t>Plan</t>
  </si>
  <si>
    <t>Berekende dosis in het isoc (cGy)</t>
  </si>
  <si>
    <t>Een dergelijk plan zouden wij klinisch af stralen (ja/nee)</t>
  </si>
  <si>
    <t>QA uitkomst volgens eigen protocol, dosis boven 15% maxDose</t>
  </si>
  <si>
    <t>Gamma analyse (3%/3mm, tenzij anders aangegeven), a la punt 7</t>
  </si>
  <si>
    <t>Cal_a</t>
  </si>
  <si>
    <t>Cal_m</t>
  </si>
  <si>
    <t>Plan_A_sim</t>
  </si>
  <si>
    <t>Plan_B_svm</t>
  </si>
  <si>
    <t>Plan_C_cim</t>
  </si>
  <si>
    <t>Plan_D_cvm</t>
  </si>
  <si>
    <t>Plan_E_hvm</t>
  </si>
  <si>
    <t>Plan_F_cia</t>
  </si>
  <si>
    <t>Plan_G_cva</t>
  </si>
  <si>
    <t>Plan_H_hva</t>
  </si>
  <si>
    <t>Verhouding</t>
  </si>
  <si>
    <t>Dosis per fractie</t>
  </si>
  <si>
    <t>Plan_A</t>
  </si>
  <si>
    <t>Plan_B</t>
  </si>
  <si>
    <t>Plan_C</t>
  </si>
  <si>
    <t>Plan_D</t>
  </si>
  <si>
    <t>Plan_E</t>
  </si>
  <si>
    <t>meten op Clinac</t>
  </si>
  <si>
    <t>meten op Clinac of TB</t>
  </si>
  <si>
    <t>Varian plan aanduidingen:</t>
  </si>
  <si>
    <t>Kopieer in cel A1 de gehele tabel uit de ingevulde handleiding</t>
  </si>
  <si>
    <t>Aantal fracties</t>
  </si>
  <si>
    <t>Opmerkingen</t>
  </si>
  <si>
    <t>Voorlopige terugkoppeling</t>
  </si>
  <si>
    <t>Puntmeting relatief tov puntmeting 10x10 veld</t>
  </si>
  <si>
    <t>Gemiddelde 10x10</t>
  </si>
  <si>
    <t>TPS berekening instituut</t>
  </si>
  <si>
    <t>Verhouding TPS berekening instituut</t>
  </si>
  <si>
    <t>Afwijking</t>
  </si>
  <si>
    <t>Puntmetingen</t>
  </si>
  <si>
    <t>Gemiddelde</t>
  </si>
  <si>
    <t>#1</t>
  </si>
  <si>
    <t>201 ME 10x10 (na)</t>
  </si>
  <si>
    <t>Verloop</t>
  </si>
  <si>
    <t>Correctiefactoren</t>
  </si>
  <si>
    <t>Plan 1</t>
  </si>
  <si>
    <t>Plan naam:</t>
  </si>
  <si>
    <t>Plan 2</t>
  </si>
  <si>
    <t>Plan 3</t>
  </si>
  <si>
    <t>Plan 4</t>
  </si>
  <si>
    <t>Plan 5</t>
  </si>
  <si>
    <t xml:space="preserve">Plan naam: </t>
  </si>
  <si>
    <t>Kopie van alle tabellen van Verisoft</t>
  </si>
  <si>
    <t>k_T,p</t>
  </si>
  <si>
    <t>k_Q</t>
  </si>
  <si>
    <t>k_fantoom</t>
  </si>
  <si>
    <t>Calibratie curve bepaald?:</t>
  </si>
  <si>
    <t>N_D,w</t>
  </si>
  <si>
    <t>Absolute dosis</t>
  </si>
  <si>
    <t>k_plan</t>
  </si>
  <si>
    <t>TPS dosis</t>
  </si>
  <si>
    <t>Type versneller</t>
  </si>
  <si>
    <t>Film meting</t>
  </si>
  <si>
    <t>Elekta plannen aanduidingen:</t>
  </si>
  <si>
    <t>Aantal Fracties</t>
  </si>
  <si>
    <t>(cGy)</t>
  </si>
  <si>
    <t>Limiet: 3%</t>
  </si>
  <si>
    <t>Handleiding</t>
  </si>
  <si>
    <t>Fabrikant:</t>
  </si>
  <si>
    <t>Plan type</t>
  </si>
  <si>
    <t>(Simpel, Complex, Hypo)</t>
  </si>
  <si>
    <t>(IMRT, VMAT)</t>
  </si>
  <si>
    <t>Punt meting</t>
  </si>
  <si>
    <t>Afwijking abs dosis (%)</t>
  </si>
  <si>
    <t>Array meting</t>
  </si>
  <si>
    <t>Pass rate gamma analyse (%)</t>
  </si>
  <si>
    <t>Array metingen</t>
  </si>
  <si>
    <t>Informatie plannen</t>
  </si>
  <si>
    <t>Resultaten</t>
  </si>
  <si>
    <t>Naam plan</t>
  </si>
  <si>
    <t>Informatie Plannen</t>
  </si>
  <si>
    <t>VeriSoft k_user:</t>
  </si>
  <si>
    <t>T: (Temperatuur in °C)</t>
  </si>
  <si>
    <t>Film metingen - Resultaten VeriSoft</t>
  </si>
  <si>
    <t>Array metingen - Resultaten VeriSoft</t>
  </si>
  <si>
    <t>Verschuiving x:</t>
  </si>
  <si>
    <t>Verschuiving y:</t>
  </si>
  <si>
    <t>10x10 reading kamer (0,0) VeriSoft:</t>
  </si>
  <si>
    <t>k_recom</t>
  </si>
  <si>
    <t>k_totaal</t>
  </si>
  <si>
    <t>= In te vullen voor de audit (Wilfred/Enrica)</t>
  </si>
  <si>
    <t>= In te vullen tijdens de audit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</si>
</sst>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4"/>
      <color theme="1"/>
      <name val="Calibri"/>
      <scheme val="minor"/>
    </font>
    <font>
      <i/>
      <sz val="12"/>
      <color theme="1"/>
      <name val="Calibri"/>
      <scheme val="minor"/>
    </font>
    <font>
      <b/>
      <sz val="16"/>
      <color rgb="FF000000"/>
      <name val="Calibri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2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10" fontId="5" fillId="0" borderId="9" xfId="0" applyNumberFormat="1" applyFont="1" applyBorder="1" applyAlignment="1">
      <alignment vertical="center" wrapText="1"/>
    </xf>
    <xf numFmtId="9" fontId="5" fillId="0" borderId="9" xfId="0" applyNumberFormat="1" applyFont="1" applyBorder="1" applyAlignment="1">
      <alignment vertical="center" wrapText="1"/>
    </xf>
    <xf numFmtId="164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Border="1"/>
    <xf numFmtId="0" fontId="0" fillId="0" borderId="13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  <xf numFmtId="0" fontId="3" fillId="0" borderId="0" xfId="0" applyFont="1" applyBorder="1" applyAlignment="1"/>
    <xf numFmtId="2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/>
    <xf numFmtId="0" fontId="2" fillId="0" borderId="0" xfId="0" applyFont="1" applyBorder="1" applyAlignment="1">
      <alignment horizontal="center"/>
    </xf>
    <xf numFmtId="0" fontId="13" fillId="0" borderId="0" xfId="0" applyFont="1"/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14" fillId="0" borderId="0" xfId="0" applyFont="1" applyBorder="1"/>
    <xf numFmtId="0" fontId="1" fillId="0" borderId="0" xfId="0" applyFont="1" applyBorder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16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Fill="1"/>
    <xf numFmtId="165" fontId="0" fillId="0" borderId="0" xfId="0" applyNumberFormat="1"/>
    <xf numFmtId="0" fontId="5" fillId="0" borderId="0" xfId="0" applyFont="1" applyBorder="1" applyAlignment="1">
      <alignment vertical="center" wrapText="1"/>
    </xf>
    <xf numFmtId="0" fontId="2" fillId="0" borderId="13" xfId="0" applyFont="1" applyBorder="1"/>
    <xf numFmtId="165" fontId="0" fillId="0" borderId="13" xfId="0" applyNumberFormat="1" applyBorder="1"/>
    <xf numFmtId="165" fontId="0" fillId="0" borderId="23" xfId="0" applyNumberFormat="1" applyBorder="1"/>
    <xf numFmtId="10" fontId="0" fillId="0" borderId="23" xfId="0" applyNumberFormat="1" applyBorder="1"/>
    <xf numFmtId="0" fontId="2" fillId="0" borderId="17" xfId="0" applyFont="1" applyBorder="1"/>
    <xf numFmtId="0" fontId="2" fillId="0" borderId="5" xfId="0" applyFont="1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10" fontId="0" fillId="0" borderId="30" xfId="0" applyNumberFormat="1" applyBorder="1"/>
    <xf numFmtId="165" fontId="0" fillId="0" borderId="19" xfId="0" applyNumberFormat="1" applyBorder="1"/>
    <xf numFmtId="0" fontId="0" fillId="0" borderId="25" xfId="0" applyBorder="1"/>
    <xf numFmtId="0" fontId="2" fillId="0" borderId="27" xfId="0" applyFont="1" applyBorder="1"/>
    <xf numFmtId="0" fontId="2" fillId="0" borderId="28" xfId="0" applyFont="1" applyBorder="1"/>
    <xf numFmtId="0" fontId="2" fillId="0" borderId="26" xfId="0" applyFont="1" applyBorder="1"/>
    <xf numFmtId="0" fontId="10" fillId="0" borderId="32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8" fillId="0" borderId="0" xfId="0" applyFont="1"/>
    <xf numFmtId="0" fontId="4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Fill="1" applyBorder="1"/>
    <xf numFmtId="0" fontId="4" fillId="0" borderId="0" xfId="0" applyFont="1" applyBorder="1" applyAlignment="1">
      <alignment horizontal="right"/>
    </xf>
    <xf numFmtId="164" fontId="9" fillId="0" borderId="0" xfId="0" applyNumberFormat="1" applyFont="1" applyBorder="1"/>
    <xf numFmtId="1" fontId="0" fillId="0" borderId="0" xfId="0" applyNumberFormat="1"/>
    <xf numFmtId="165" fontId="0" fillId="0" borderId="30" xfId="0" applyNumberFormat="1" applyBorder="1"/>
    <xf numFmtId="165" fontId="0" fillId="0" borderId="17" xfId="0" applyNumberFormat="1" applyBorder="1"/>
    <xf numFmtId="165" fontId="0" fillId="0" borderId="20" xfId="0" applyNumberFormat="1" applyBorder="1"/>
    <xf numFmtId="166" fontId="0" fillId="0" borderId="0" xfId="0" applyNumberFormat="1" applyFont="1"/>
    <xf numFmtId="2" fontId="0" fillId="0" borderId="0" xfId="0" applyNumberFormat="1" applyFont="1"/>
    <xf numFmtId="2" fontId="9" fillId="0" borderId="0" xfId="0" applyNumberFormat="1" applyFont="1"/>
    <xf numFmtId="165" fontId="9" fillId="0" borderId="0" xfId="0" applyNumberFormat="1" applyFont="1"/>
    <xf numFmtId="1" fontId="0" fillId="0" borderId="0" xfId="0" applyNumberFormat="1" applyFont="1"/>
    <xf numFmtId="164" fontId="0" fillId="0" borderId="0" xfId="0" applyNumberFormat="1" applyBorder="1"/>
    <xf numFmtId="0" fontId="2" fillId="0" borderId="6" xfId="0" applyFont="1" applyBorder="1"/>
    <xf numFmtId="165" fontId="0" fillId="0" borderId="34" xfId="0" applyNumberFormat="1" applyBorder="1"/>
    <xf numFmtId="165" fontId="0" fillId="0" borderId="35" xfId="0" applyNumberFormat="1" applyBorder="1"/>
    <xf numFmtId="0" fontId="2" fillId="0" borderId="0" xfId="0" applyFont="1" applyBorder="1"/>
    <xf numFmtId="164" fontId="2" fillId="0" borderId="0" xfId="0" applyNumberFormat="1" applyFont="1" applyBorder="1"/>
    <xf numFmtId="0" fontId="5" fillId="0" borderId="0" xfId="0" applyFont="1" applyFill="1" applyBorder="1" applyAlignment="1">
      <alignment vertical="center"/>
    </xf>
    <xf numFmtId="0" fontId="0" fillId="0" borderId="0" xfId="0" quotePrefix="1" applyFill="1"/>
    <xf numFmtId="2" fontId="0" fillId="0" borderId="0" xfId="0" applyNumberFormat="1" applyFill="1"/>
    <xf numFmtId="20" fontId="0" fillId="0" borderId="0" xfId="0" applyNumberFormat="1" applyFill="1"/>
    <xf numFmtId="166" fontId="0" fillId="0" borderId="0" xfId="0" applyNumberFormat="1" applyFill="1"/>
    <xf numFmtId="0" fontId="20" fillId="0" borderId="0" xfId="0" applyFont="1" applyFill="1"/>
    <xf numFmtId="0" fontId="0" fillId="0" borderId="36" xfId="0" applyBorder="1"/>
    <xf numFmtId="0" fontId="0" fillId="0" borderId="14" xfId="0" applyBorder="1"/>
    <xf numFmtId="165" fontId="0" fillId="0" borderId="14" xfId="0" applyNumberFormat="1" applyBorder="1"/>
    <xf numFmtId="10" fontId="0" fillId="0" borderId="14" xfId="0" applyNumberFormat="1" applyBorder="1"/>
    <xf numFmtId="10" fontId="0" fillId="0" borderId="15" xfId="0" applyNumberFormat="1" applyBorder="1"/>
    <xf numFmtId="10" fontId="0" fillId="0" borderId="34" xfId="0" applyNumberFormat="1" applyBorder="1"/>
    <xf numFmtId="10" fontId="0" fillId="0" borderId="35" xfId="0" applyNumberFormat="1" applyBorder="1"/>
    <xf numFmtId="0" fontId="0" fillId="3" borderId="0" xfId="0" applyFill="1"/>
    <xf numFmtId="10" fontId="0" fillId="0" borderId="0" xfId="0" applyNumberFormat="1" applyFont="1"/>
    <xf numFmtId="0" fontId="0" fillId="4" borderId="0" xfId="0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2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Standaard" xfId="0" builtinId="0"/>
  </cellStyles>
  <dxfs count="1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FFC000"/>
        </patternFill>
      </fill>
    </dxf>
    <dxf>
      <fill>
        <patternFill>
          <bgColor rgb="FF22B000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9C0006"/>
      </font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9C0006"/>
      </font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006100"/>
      </font>
      <fill>
        <patternFill>
          <bgColor rgb="FFFFC000"/>
        </patternFill>
      </fill>
    </dxf>
    <dxf>
      <fill>
        <patternFill>
          <bgColor rgb="FF22B000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9C0006"/>
      </font>
    </dxf>
    <dxf>
      <font>
        <color rgb="FF008000"/>
      </font>
      <fill>
        <patternFill patternType="none">
          <fgColor indexed="64"/>
          <bgColor auto="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9C0006"/>
      </font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9C0006"/>
      </font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006100"/>
      </font>
      <fill>
        <patternFill>
          <bgColor rgb="FFFFC000"/>
        </patternFill>
      </fill>
    </dxf>
    <dxf>
      <fill>
        <patternFill>
          <bgColor rgb="FF22B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22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workbookViewId="0">
      <selection activeCell="N8" sqref="N8"/>
    </sheetView>
  </sheetViews>
  <sheetFormatPr defaultColWidth="8.85546875" defaultRowHeight="15"/>
  <cols>
    <col min="4" max="4" width="11.42578125" customWidth="1"/>
    <col min="5" max="5" width="10.28515625" customWidth="1"/>
    <col min="6" max="6" width="14.85546875" customWidth="1"/>
    <col min="7" max="7" width="11.42578125" bestFit="1" customWidth="1"/>
    <col min="9" max="9" width="9.42578125" customWidth="1"/>
    <col min="14" max="14" width="11.140625" bestFit="1" customWidth="1"/>
    <col min="15" max="15" width="10.140625" bestFit="1" customWidth="1"/>
    <col min="16" max="16" width="14.85546875" customWidth="1"/>
    <col min="17" max="17" width="11.42578125" bestFit="1" customWidth="1"/>
    <col min="18" max="18" width="10" customWidth="1"/>
  </cols>
  <sheetData>
    <row r="1" spans="2:20" ht="15.75" thickBot="1"/>
    <row r="2" spans="2:20" ht="21.75" thickBot="1">
      <c r="B2" s="107" t="s">
        <v>10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9"/>
    </row>
    <row r="4" spans="2:20">
      <c r="C4" s="1" t="s">
        <v>0</v>
      </c>
      <c r="D4" s="31"/>
      <c r="G4" s="110" t="s">
        <v>7</v>
      </c>
      <c r="H4" s="111"/>
      <c r="I4" s="112"/>
      <c r="K4" s="110" t="s">
        <v>12</v>
      </c>
      <c r="L4" s="111"/>
      <c r="M4" s="112"/>
      <c r="N4" t="s">
        <v>11</v>
      </c>
      <c r="Q4" s="104"/>
      <c r="R4" s="92" t="s">
        <v>152</v>
      </c>
      <c r="S4" s="31"/>
      <c r="T4" s="31"/>
    </row>
    <row r="5" spans="2:20">
      <c r="C5" s="4" t="s">
        <v>130</v>
      </c>
      <c r="D5" s="31"/>
      <c r="H5" s="1" t="s">
        <v>13</v>
      </c>
      <c r="I5" s="31"/>
      <c r="L5" s="1" t="s">
        <v>13</v>
      </c>
      <c r="M5" s="31"/>
      <c r="Q5" s="106"/>
      <c r="R5" s="92" t="s">
        <v>153</v>
      </c>
      <c r="S5" s="31"/>
      <c r="T5" s="31"/>
    </row>
    <row r="6" spans="2:20">
      <c r="C6" s="1" t="s">
        <v>1</v>
      </c>
      <c r="D6" s="31"/>
      <c r="H6" s="1" t="s">
        <v>8</v>
      </c>
      <c r="I6" s="31"/>
      <c r="L6" s="1" t="s">
        <v>8</v>
      </c>
      <c r="M6" s="31"/>
    </row>
    <row r="7" spans="2:20">
      <c r="H7" s="1" t="s">
        <v>9</v>
      </c>
      <c r="I7" s="31"/>
      <c r="L7" s="1" t="s">
        <v>9</v>
      </c>
      <c r="M7" s="31"/>
    </row>
    <row r="8" spans="2:20">
      <c r="C8" s="1" t="s">
        <v>2</v>
      </c>
      <c r="D8" s="31"/>
      <c r="H8" s="1" t="s">
        <v>118</v>
      </c>
      <c r="I8" s="31"/>
      <c r="L8" s="1" t="s">
        <v>118</v>
      </c>
      <c r="M8" s="31"/>
    </row>
    <row r="9" spans="2:20">
      <c r="C9" s="1" t="s">
        <v>3</v>
      </c>
      <c r="D9" s="31"/>
    </row>
    <row r="10" spans="2:20">
      <c r="C10" s="1" t="s">
        <v>4</v>
      </c>
      <c r="D10" s="31"/>
    </row>
    <row r="11" spans="2:20">
      <c r="C11" s="1" t="s">
        <v>5</v>
      </c>
      <c r="D11" s="31"/>
    </row>
    <row r="12" spans="2:20">
      <c r="C12" s="1" t="s">
        <v>6</v>
      </c>
      <c r="D12" s="31"/>
    </row>
    <row r="13" spans="2:20">
      <c r="C13" s="1" t="s">
        <v>4</v>
      </c>
      <c r="D13" s="31"/>
    </row>
    <row r="14" spans="2:20" ht="15.75" thickBot="1"/>
    <row r="15" spans="2:20" ht="21.75" thickBot="1">
      <c r="B15" s="107" t="s">
        <v>31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</row>
    <row r="17" spans="1:19">
      <c r="B17" s="110" t="s">
        <v>7</v>
      </c>
      <c r="C17" s="111"/>
      <c r="D17" s="111"/>
      <c r="E17" s="111"/>
      <c r="F17" s="111"/>
      <c r="G17" s="111"/>
      <c r="H17" s="111"/>
      <c r="I17" s="112"/>
      <c r="L17" s="110" t="s">
        <v>12</v>
      </c>
      <c r="M17" s="111"/>
      <c r="N17" s="111"/>
      <c r="O17" s="111"/>
      <c r="P17" s="111"/>
      <c r="Q17" s="111"/>
      <c r="R17" s="111"/>
      <c r="S17" s="112"/>
    </row>
    <row r="18" spans="1:19">
      <c r="D18" s="4" t="s">
        <v>53</v>
      </c>
      <c r="E18" s="4" t="s">
        <v>51</v>
      </c>
      <c r="F18" s="4"/>
      <c r="G18" s="4" t="s">
        <v>52</v>
      </c>
      <c r="H18" s="4" t="s">
        <v>54</v>
      </c>
      <c r="N18" s="4" t="s">
        <v>53</v>
      </c>
      <c r="O18" s="4" t="s">
        <v>51</v>
      </c>
      <c r="P18" s="4"/>
      <c r="Q18" s="4" t="s">
        <v>52</v>
      </c>
      <c r="R18" s="4" t="s">
        <v>54</v>
      </c>
    </row>
    <row r="19" spans="1:19">
      <c r="C19" s="1" t="s">
        <v>19</v>
      </c>
      <c r="D19" s="31"/>
      <c r="E19" s="31"/>
      <c r="F19" s="25"/>
      <c r="G19" s="31"/>
      <c r="H19" s="31"/>
      <c r="M19" s="1" t="s">
        <v>19</v>
      </c>
      <c r="N19" s="93"/>
      <c r="O19" s="93"/>
      <c r="P19" s="25"/>
      <c r="Q19" s="93"/>
      <c r="R19" s="93"/>
    </row>
    <row r="20" spans="1:19">
      <c r="C20" s="1" t="s">
        <v>20</v>
      </c>
      <c r="D20" s="31"/>
      <c r="E20" s="31"/>
      <c r="F20" s="46"/>
      <c r="G20" s="31"/>
      <c r="H20" s="31"/>
      <c r="M20" s="1" t="s">
        <v>20</v>
      </c>
      <c r="N20" s="93"/>
      <c r="O20" s="93"/>
      <c r="P20" s="46"/>
      <c r="Q20" s="93"/>
      <c r="R20" s="45"/>
    </row>
    <row r="21" spans="1:19">
      <c r="C21" s="1" t="s">
        <v>21</v>
      </c>
      <c r="D21" s="31"/>
      <c r="E21" s="31"/>
      <c r="G21" s="31"/>
      <c r="H21" s="31"/>
      <c r="M21" s="1" t="s">
        <v>21</v>
      </c>
      <c r="N21" s="93"/>
      <c r="O21" s="93"/>
      <c r="Q21" s="93"/>
      <c r="R21" s="94"/>
    </row>
    <row r="22" spans="1:19">
      <c r="C22" s="1"/>
      <c r="M22" s="1"/>
    </row>
    <row r="23" spans="1:19">
      <c r="C23" s="2" t="s">
        <v>24</v>
      </c>
      <c r="E23" s="2" t="s">
        <v>48</v>
      </c>
      <c r="F23" s="2" t="s">
        <v>22</v>
      </c>
      <c r="G23" s="2" t="s">
        <v>23</v>
      </c>
      <c r="H23" s="3"/>
      <c r="I23" s="2" t="s">
        <v>122</v>
      </c>
      <c r="M23" s="2" t="s">
        <v>24</v>
      </c>
      <c r="O23" s="2" t="s">
        <v>48</v>
      </c>
      <c r="P23" s="2" t="s">
        <v>22</v>
      </c>
      <c r="Q23" s="2" t="s">
        <v>23</v>
      </c>
      <c r="R23" s="2"/>
      <c r="S23" s="2" t="s">
        <v>122</v>
      </c>
    </row>
    <row r="24" spans="1:19" ht="30">
      <c r="A24" s="5"/>
      <c r="B24" s="5"/>
      <c r="C24" s="3" t="s">
        <v>25</v>
      </c>
      <c r="E24" s="3" t="s">
        <v>49</v>
      </c>
      <c r="F24" s="43" t="s">
        <v>28</v>
      </c>
      <c r="G24" s="3" t="s">
        <v>29</v>
      </c>
      <c r="H24" s="3"/>
      <c r="I24" s="44" t="s">
        <v>127</v>
      </c>
      <c r="K24" s="5"/>
      <c r="L24" s="5"/>
      <c r="M24" s="3" t="s">
        <v>25</v>
      </c>
      <c r="N24" s="5"/>
      <c r="O24" s="3" t="s">
        <v>49</v>
      </c>
      <c r="P24" s="43" t="s">
        <v>28</v>
      </c>
      <c r="Q24" s="3" t="s">
        <v>29</v>
      </c>
      <c r="R24" s="3"/>
      <c r="S24" s="44" t="s">
        <v>127</v>
      </c>
    </row>
    <row r="25" spans="1:19">
      <c r="A25" s="4"/>
      <c r="B25" s="1" t="s">
        <v>26</v>
      </c>
      <c r="C25" s="95"/>
      <c r="I25" s="45"/>
      <c r="K25" s="4"/>
      <c r="L25" s="1" t="s">
        <v>26</v>
      </c>
      <c r="M25" s="95"/>
      <c r="S25" s="45"/>
    </row>
    <row r="26" spans="1:19">
      <c r="A26" s="4"/>
      <c r="B26" s="1" t="s">
        <v>50</v>
      </c>
      <c r="C26" s="95"/>
      <c r="I26" s="45"/>
      <c r="K26" s="4"/>
      <c r="L26" s="1" t="s">
        <v>50</v>
      </c>
      <c r="M26" s="95"/>
      <c r="S26" s="45"/>
    </row>
    <row r="27" spans="1:19">
      <c r="C27" s="95"/>
      <c r="I27" s="46"/>
      <c r="M27" s="95"/>
      <c r="S27" s="46"/>
    </row>
    <row r="28" spans="1:19">
      <c r="B28" s="1" t="s">
        <v>14</v>
      </c>
      <c r="C28" s="95"/>
      <c r="E28" s="31"/>
      <c r="F28" s="31"/>
      <c r="G28" s="31"/>
      <c r="I28" s="45"/>
      <c r="L28" s="1" t="s">
        <v>14</v>
      </c>
      <c r="M28" s="95"/>
      <c r="O28" s="31"/>
      <c r="P28" s="31"/>
      <c r="Q28" s="31"/>
      <c r="S28" s="45"/>
    </row>
    <row r="29" spans="1:19">
      <c r="B29" s="1" t="s">
        <v>15</v>
      </c>
      <c r="C29" s="95"/>
      <c r="E29" s="31"/>
      <c r="F29" s="31"/>
      <c r="G29" s="31"/>
      <c r="I29" s="45"/>
      <c r="L29" s="1" t="s">
        <v>15</v>
      </c>
      <c r="M29" s="95"/>
      <c r="O29" s="31"/>
      <c r="P29" s="31"/>
      <c r="Q29" s="31"/>
      <c r="S29" s="45"/>
    </row>
    <row r="30" spans="1:19">
      <c r="B30" s="1" t="s">
        <v>16</v>
      </c>
      <c r="C30" s="95"/>
      <c r="E30" s="31"/>
      <c r="F30" s="31"/>
      <c r="G30" s="31"/>
      <c r="I30" s="45"/>
      <c r="L30" s="1" t="s">
        <v>16</v>
      </c>
      <c r="M30" s="95"/>
      <c r="O30" s="31"/>
      <c r="P30" s="31"/>
      <c r="Q30" s="31"/>
      <c r="S30" s="45"/>
    </row>
    <row r="31" spans="1:19">
      <c r="B31" s="1" t="s">
        <v>17</v>
      </c>
      <c r="C31" s="95"/>
      <c r="E31" s="31"/>
      <c r="F31" s="31"/>
      <c r="G31" s="31"/>
      <c r="I31" s="45"/>
      <c r="L31" s="1" t="s">
        <v>17</v>
      </c>
      <c r="M31" s="95"/>
      <c r="O31" s="31"/>
      <c r="P31" s="31"/>
      <c r="Q31" s="31"/>
      <c r="S31" s="45"/>
    </row>
    <row r="32" spans="1:19">
      <c r="B32" s="1" t="s">
        <v>18</v>
      </c>
      <c r="C32" s="95"/>
      <c r="E32" s="31"/>
      <c r="F32" s="31"/>
      <c r="G32" s="31"/>
      <c r="I32" s="45"/>
      <c r="L32" s="1" t="s">
        <v>18</v>
      </c>
      <c r="M32" s="95"/>
      <c r="O32" s="31"/>
      <c r="P32" s="31"/>
      <c r="Q32" s="31"/>
      <c r="S32" s="45"/>
    </row>
    <row r="33" spans="2:13">
      <c r="C33" s="95"/>
      <c r="M33" s="95"/>
    </row>
    <row r="34" spans="2:13">
      <c r="B34" s="1" t="s">
        <v>27</v>
      </c>
      <c r="C34" s="95"/>
      <c r="I34" s="31"/>
      <c r="L34" s="1" t="s">
        <v>27</v>
      </c>
      <c r="M34" s="95"/>
    </row>
    <row r="35" spans="2:13">
      <c r="B35" s="1" t="s">
        <v>50</v>
      </c>
      <c r="C35" s="95"/>
      <c r="I35" s="31"/>
      <c r="L35" s="1" t="s">
        <v>50</v>
      </c>
      <c r="M35" s="95"/>
    </row>
    <row r="37" spans="2:13">
      <c r="B37" t="s">
        <v>30</v>
      </c>
    </row>
    <row r="39" spans="2:13">
      <c r="B39" s="4" t="s">
        <v>94</v>
      </c>
    </row>
  </sheetData>
  <mergeCells count="6">
    <mergeCell ref="B15:S15"/>
    <mergeCell ref="B2:S2"/>
    <mergeCell ref="G4:I4"/>
    <mergeCell ref="K4:M4"/>
    <mergeCell ref="B17:I17"/>
    <mergeCell ref="L17:S17"/>
  </mergeCells>
  <conditionalFormatting sqref="D4:D6 D19:E21 G19:H21">
    <cfRule type="containsText" dxfId="163" priority="223" operator="containsText" text="&quot;&quot;">
      <formula>NOT(ISERROR(SEARCH("""""",D4)))</formula>
    </cfRule>
  </conditionalFormatting>
  <conditionalFormatting sqref="I8">
    <cfRule type="containsBlanks" dxfId="162" priority="205">
      <formula>LEN(TRIM(I8))=0</formula>
    </cfRule>
    <cfRule type="containsText" dxfId="161" priority="206" operator="containsText" text="&quot;&quot;">
      <formula>NOT(ISERROR(SEARCH("""""",I8)))</formula>
    </cfRule>
  </conditionalFormatting>
  <conditionalFormatting sqref="I5">
    <cfRule type="containsBlanks" dxfId="160" priority="201">
      <formula>LEN(TRIM(I5))=0</formula>
    </cfRule>
    <cfRule type="containsText" dxfId="159" priority="202" operator="containsText" text="&quot;&quot;">
      <formula>NOT(ISERROR(SEARCH("""""",I5)))</formula>
    </cfRule>
  </conditionalFormatting>
  <conditionalFormatting sqref="N19:O21">
    <cfRule type="containsBlanks" dxfId="158" priority="187">
      <formula>LEN(TRIM(N19))=0</formula>
    </cfRule>
    <cfRule type="containsText" dxfId="157" priority="188" operator="containsText" text="&quot;&quot;">
      <formula>NOT(ISERROR(SEARCH("""""",N19)))</formula>
    </cfRule>
  </conditionalFormatting>
  <conditionalFormatting sqref="C25:C26">
    <cfRule type="containsBlanks" dxfId="156" priority="181">
      <formula>LEN(TRIM(C25))=0</formula>
    </cfRule>
    <cfRule type="containsText" dxfId="155" priority="182" operator="containsText" text="&quot;&quot;">
      <formula>NOT(ISERROR(SEARCH("""""",C25)))</formula>
    </cfRule>
  </conditionalFormatting>
  <conditionalFormatting sqref="C28">
    <cfRule type="containsBlanks" dxfId="154" priority="179">
      <formula>LEN(TRIM(C28))=0</formula>
    </cfRule>
    <cfRule type="containsText" dxfId="153" priority="180" operator="containsText" text="&quot;&quot;">
      <formula>NOT(ISERROR(SEARCH("""""",C28)))</formula>
    </cfRule>
  </conditionalFormatting>
  <conditionalFormatting sqref="C29:C32">
    <cfRule type="containsBlanks" dxfId="152" priority="177">
      <formula>LEN(TRIM(C29))=0</formula>
    </cfRule>
    <cfRule type="containsText" dxfId="151" priority="178" operator="containsText" text="&quot;&quot;">
      <formula>NOT(ISERROR(SEARCH("""""",C29)))</formula>
    </cfRule>
  </conditionalFormatting>
  <conditionalFormatting sqref="C34">
    <cfRule type="containsBlanks" dxfId="150" priority="169">
      <formula>LEN(TRIM(C34))=0</formula>
    </cfRule>
    <cfRule type="containsText" dxfId="149" priority="170" operator="containsText" text="&quot;&quot;">
      <formula>NOT(ISERROR(SEARCH("""""",C34)))</formula>
    </cfRule>
  </conditionalFormatting>
  <conditionalFormatting sqref="I6:I7">
    <cfRule type="containsBlanks" dxfId="148" priority="226">
      <formula>LEN(TRIM(I6))=0</formula>
    </cfRule>
    <cfRule type="containsText" dxfId="147" priority="112" operator="containsText" text="&quot;&quot;">
      <formula>NOT(ISERROR(SEARCH("""""",I6)))</formula>
    </cfRule>
  </conditionalFormatting>
  <conditionalFormatting sqref="I8">
    <cfRule type="containsBlanks" dxfId="146" priority="109">
      <formula>LEN(TRIM(I8))=0</formula>
    </cfRule>
    <cfRule type="containsText" dxfId="145" priority="110" operator="containsText" text="&quot;&quot;">
      <formula>NOT(ISERROR(SEARCH("""""",I8)))</formula>
    </cfRule>
  </conditionalFormatting>
  <conditionalFormatting sqref="E28:G32">
    <cfRule type="containsBlanks" dxfId="144" priority="227">
      <formula>LEN(TRIM(E28))=0</formula>
    </cfRule>
    <cfRule type="containsText" dxfId="143" priority="102" operator="containsText" text="&quot;&quot;">
      <formula>NOT(ISERROR(SEARCH("""""",E28)))</formula>
    </cfRule>
  </conditionalFormatting>
  <conditionalFormatting sqref="Q19:Q21">
    <cfRule type="containsBlanks" dxfId="142" priority="75">
      <formula>LEN(TRIM(Q19))=0</formula>
    </cfRule>
    <cfRule type="containsText" dxfId="141" priority="76" operator="containsText" text="&quot;&quot;">
      <formula>NOT(ISERROR(SEARCH("""""",Q19)))</formula>
    </cfRule>
  </conditionalFormatting>
  <conditionalFormatting sqref="R19">
    <cfRule type="containsBlanks" dxfId="140" priority="69">
      <formula>LEN(TRIM(R19))=0</formula>
    </cfRule>
    <cfRule type="containsText" dxfId="139" priority="70" operator="containsText" text="&quot;&quot;">
      <formula>NOT(ISERROR(SEARCH("""""",R19)))</formula>
    </cfRule>
  </conditionalFormatting>
  <conditionalFormatting sqref="R20">
    <cfRule type="containsBlanks" dxfId="138" priority="67">
      <formula>LEN(TRIM(R20))=0</formula>
    </cfRule>
    <cfRule type="containsText" dxfId="137" priority="68" operator="containsText" text="&quot;&quot;">
      <formula>NOT(ISERROR(SEARCH("""""",R20)))</formula>
    </cfRule>
  </conditionalFormatting>
  <conditionalFormatting sqref="R21">
    <cfRule type="containsBlanks" dxfId="136" priority="65">
      <formula>LEN(TRIM(R21))=0</formula>
    </cfRule>
    <cfRule type="containsText" dxfId="135" priority="66" operator="containsText" text="&quot;&quot;">
      <formula>NOT(ISERROR(SEARCH("""""",R21)))</formula>
    </cfRule>
  </conditionalFormatting>
  <conditionalFormatting sqref="C35">
    <cfRule type="containsBlanks" dxfId="134" priority="61">
      <formula>LEN(TRIM(C35))=0</formula>
    </cfRule>
    <cfRule type="containsText" dxfId="133" priority="62" operator="containsText" text="&quot;&quot;">
      <formula>NOT(ISERROR(SEARCH("""""",C35)))</formula>
    </cfRule>
  </conditionalFormatting>
  <conditionalFormatting sqref="D4:D6">
    <cfRule type="containsBlanks" dxfId="132" priority="225">
      <formula>LEN(TRIM(D4))=0</formula>
    </cfRule>
  </conditionalFormatting>
  <conditionalFormatting sqref="D10:D13">
    <cfRule type="containsText" dxfId="131" priority="55" operator="containsText" text="&quot;&quot;">
      <formula>NOT(ISERROR(SEARCH("""""",D10)))</formula>
    </cfRule>
  </conditionalFormatting>
  <conditionalFormatting sqref="D10:D13">
    <cfRule type="containsBlanks" dxfId="130" priority="56">
      <formula>LEN(TRIM(D10))=0</formula>
    </cfRule>
  </conditionalFormatting>
  <conditionalFormatting sqref="D19:E21">
    <cfRule type="containsBlanks" dxfId="129" priority="42">
      <formula>LEN(TRIM(D19))=0</formula>
    </cfRule>
  </conditionalFormatting>
  <conditionalFormatting sqref="G19:H21">
    <cfRule type="containsBlanks" dxfId="128" priority="41">
      <formula>LEN(TRIM(G19))=0</formula>
    </cfRule>
  </conditionalFormatting>
  <conditionalFormatting sqref="I25">
    <cfRule type="containsBlanks" dxfId="127" priority="228">
      <formula>LEN(TRIM(I25))=0</formula>
    </cfRule>
    <cfRule type="containsText" dxfId="126" priority="40" operator="containsText" text="&quot;&quot;">
      <formula>NOT(ISERROR(SEARCH("""""",I25)))</formula>
    </cfRule>
  </conditionalFormatting>
  <conditionalFormatting sqref="I28:I32">
    <cfRule type="containsBlanks" dxfId="125" priority="229">
      <formula>LEN(TRIM(I28))=0</formula>
    </cfRule>
    <cfRule type="containsText" dxfId="124" priority="38" operator="containsText" text="&quot;&quot;">
      <formula>NOT(ISERROR(SEARCH("""""",I28)))</formula>
    </cfRule>
  </conditionalFormatting>
  <conditionalFormatting sqref="M25:M26">
    <cfRule type="containsBlanks" dxfId="123" priority="35">
      <formula>LEN(TRIM(M25))=0</formula>
    </cfRule>
    <cfRule type="containsText" dxfId="122" priority="36" operator="containsText" text="&quot;&quot;">
      <formula>NOT(ISERROR(SEARCH("""""",M25)))</formula>
    </cfRule>
  </conditionalFormatting>
  <conditionalFormatting sqref="M28">
    <cfRule type="containsBlanks" dxfId="121" priority="33">
      <formula>LEN(TRIM(M28))=0</formula>
    </cfRule>
    <cfRule type="containsText" dxfId="120" priority="34" operator="containsText" text="&quot;&quot;">
      <formula>NOT(ISERROR(SEARCH("""""",M28)))</formula>
    </cfRule>
  </conditionalFormatting>
  <conditionalFormatting sqref="M29:M32">
    <cfRule type="containsBlanks" dxfId="119" priority="31">
      <formula>LEN(TRIM(M29))=0</formula>
    </cfRule>
    <cfRule type="containsText" dxfId="118" priority="32" operator="containsText" text="&quot;&quot;">
      <formula>NOT(ISERROR(SEARCH("""""",M29)))</formula>
    </cfRule>
  </conditionalFormatting>
  <conditionalFormatting sqref="M34">
    <cfRule type="containsBlanks" dxfId="117" priority="29">
      <formula>LEN(TRIM(M34))=0</formula>
    </cfRule>
    <cfRule type="containsText" dxfId="116" priority="30" operator="containsText" text="&quot;&quot;">
      <formula>NOT(ISERROR(SEARCH("""""",M34)))</formula>
    </cfRule>
  </conditionalFormatting>
  <conditionalFormatting sqref="M35">
    <cfRule type="containsBlanks" dxfId="115" priority="27">
      <formula>LEN(TRIM(M35))=0</formula>
    </cfRule>
    <cfRule type="containsText" dxfId="114" priority="28" operator="containsText" text="&quot;&quot;">
      <formula>NOT(ISERROR(SEARCH("""""",M35)))</formula>
    </cfRule>
  </conditionalFormatting>
  <conditionalFormatting sqref="M8">
    <cfRule type="containsBlanks" dxfId="113" priority="14">
      <formula>LEN(TRIM(M8))=0</formula>
    </cfRule>
    <cfRule type="containsText" dxfId="112" priority="15" operator="containsText" text="&quot;&quot;">
      <formula>NOT(ISERROR(SEARCH("""""",M8)))</formula>
    </cfRule>
  </conditionalFormatting>
  <conditionalFormatting sqref="M5">
    <cfRule type="containsBlanks" dxfId="111" priority="12">
      <formula>LEN(TRIM(M5))=0</formula>
    </cfRule>
    <cfRule type="containsText" dxfId="110" priority="13" operator="containsText" text="&quot;&quot;">
      <formula>NOT(ISERROR(SEARCH("""""",M5)))</formula>
    </cfRule>
  </conditionalFormatting>
  <conditionalFormatting sqref="M6:M7">
    <cfRule type="containsText" dxfId="109" priority="11" operator="containsText" text="&quot;&quot;">
      <formula>NOT(ISERROR(SEARCH("""""",M6)))</formula>
    </cfRule>
    <cfRule type="containsBlanks" dxfId="108" priority="16">
      <formula>LEN(TRIM(M6))=0</formula>
    </cfRule>
  </conditionalFormatting>
  <conditionalFormatting sqref="M8">
    <cfRule type="containsBlanks" dxfId="107" priority="9">
      <formula>LEN(TRIM(M8))=0</formula>
    </cfRule>
    <cfRule type="containsText" dxfId="106" priority="10" operator="containsText" text="&quot;&quot;">
      <formula>NOT(ISERROR(SEARCH("""""",M8)))</formula>
    </cfRule>
  </conditionalFormatting>
  <conditionalFormatting sqref="O28:Q32">
    <cfRule type="containsText" dxfId="105" priority="7" operator="containsText" text="&quot;&quot;">
      <formula>NOT(ISERROR(SEARCH("""""",O28)))</formula>
    </cfRule>
    <cfRule type="containsBlanks" dxfId="104" priority="8">
      <formula>LEN(TRIM(O28))=0</formula>
    </cfRule>
  </conditionalFormatting>
  <conditionalFormatting sqref="S25">
    <cfRule type="containsText" dxfId="103" priority="4" operator="containsText" text="&quot;&quot;">
      <formula>NOT(ISERROR(SEARCH("""""",S25)))</formula>
    </cfRule>
    <cfRule type="containsBlanks" dxfId="102" priority="5">
      <formula>LEN(TRIM(S25))=0</formula>
    </cfRule>
  </conditionalFormatting>
  <conditionalFormatting sqref="S28:S32">
    <cfRule type="containsText" dxfId="101" priority="3" operator="containsText" text="&quot;&quot;">
      <formula>NOT(ISERROR(SEARCH("""""",S28)))</formula>
    </cfRule>
    <cfRule type="containsBlanks" dxfId="100" priority="6">
      <formula>LEN(TRIM(S28))=0</formula>
    </cfRule>
  </conditionalFormatting>
  <conditionalFormatting sqref="D8:D9">
    <cfRule type="containsText" dxfId="99" priority="1" operator="containsText" text="&quot;&quot;">
      <formula>NOT(ISERROR(SEARCH("""""",D8)))</formula>
    </cfRule>
  </conditionalFormatting>
  <conditionalFormatting sqref="D8:D9">
    <cfRule type="containsBlanks" dxfId="98" priority="2">
      <formula>LEN(TRIM(D8))=0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M18"/>
  <sheetViews>
    <sheetView workbookViewId="0">
      <selection activeCell="P9" sqref="P9"/>
    </sheetView>
  </sheetViews>
  <sheetFormatPr defaultColWidth="8.85546875" defaultRowHeight="15"/>
  <cols>
    <col min="2" max="2" width="24" bestFit="1" customWidth="1"/>
    <col min="4" max="4" width="9.7109375" bestFit="1" customWidth="1"/>
    <col min="5" max="5" width="12" customWidth="1"/>
    <col min="7" max="7" width="12.85546875" customWidth="1"/>
  </cols>
  <sheetData>
    <row r="1" spans="2:13" ht="15.75" thickBot="1">
      <c r="D1" s="4"/>
    </row>
    <row r="2" spans="2:13" ht="21.75" thickBot="1">
      <c r="B2" s="107" t="s">
        <v>142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2:13">
      <c r="D3" s="4"/>
    </row>
    <row r="4" spans="2:13">
      <c r="C4" s="4" t="s">
        <v>141</v>
      </c>
      <c r="D4" s="4" t="s">
        <v>22</v>
      </c>
      <c r="E4" s="4" t="s">
        <v>23</v>
      </c>
      <c r="F4" s="4"/>
      <c r="G4" s="4" t="s">
        <v>129</v>
      </c>
      <c r="H4" s="4"/>
      <c r="I4" s="4" t="s">
        <v>32</v>
      </c>
      <c r="J4" s="4"/>
      <c r="K4" s="4" t="s">
        <v>126</v>
      </c>
      <c r="L4" s="4"/>
      <c r="M4" s="4" t="s">
        <v>121</v>
      </c>
    </row>
    <row r="5" spans="2:13" ht="15.75">
      <c r="B5" s="4" t="s">
        <v>125</v>
      </c>
      <c r="C5" t="s">
        <v>33</v>
      </c>
      <c r="D5" t="s">
        <v>45</v>
      </c>
      <c r="E5" t="s">
        <v>46</v>
      </c>
      <c r="G5" s="47" t="s">
        <v>74</v>
      </c>
      <c r="I5" t="s">
        <v>41</v>
      </c>
      <c r="K5">
        <v>25</v>
      </c>
      <c r="M5" s="25">
        <v>1</v>
      </c>
    </row>
    <row r="6" spans="2:13" ht="15.75">
      <c r="C6" t="s">
        <v>34</v>
      </c>
      <c r="D6" t="s">
        <v>45</v>
      </c>
      <c r="E6" t="s">
        <v>47</v>
      </c>
      <c r="G6" s="47" t="s">
        <v>75</v>
      </c>
      <c r="I6" t="s">
        <v>41</v>
      </c>
      <c r="K6">
        <v>25</v>
      </c>
      <c r="M6" s="25">
        <v>1</v>
      </c>
    </row>
    <row r="7" spans="2:13" ht="15.75">
      <c r="C7" t="s">
        <v>35</v>
      </c>
      <c r="D7" t="s">
        <v>44</v>
      </c>
      <c r="E7" t="s">
        <v>46</v>
      </c>
      <c r="G7" s="47" t="s">
        <v>76</v>
      </c>
      <c r="I7" t="s">
        <v>41</v>
      </c>
      <c r="K7">
        <v>35</v>
      </c>
      <c r="M7" s="25">
        <v>1</v>
      </c>
    </row>
    <row r="8" spans="2:13" ht="15.75">
      <c r="C8" t="s">
        <v>36</v>
      </c>
      <c r="D8" t="s">
        <v>44</v>
      </c>
      <c r="E8" t="s">
        <v>47</v>
      </c>
      <c r="G8" s="47" t="s">
        <v>77</v>
      </c>
      <c r="I8" t="s">
        <v>41</v>
      </c>
      <c r="K8">
        <v>35</v>
      </c>
      <c r="M8" s="25">
        <v>1</v>
      </c>
    </row>
    <row r="9" spans="2:13" ht="15.75">
      <c r="C9" t="s">
        <v>37</v>
      </c>
      <c r="D9" t="s">
        <v>43</v>
      </c>
      <c r="E9" t="s">
        <v>47</v>
      </c>
      <c r="G9" s="47" t="s">
        <v>78</v>
      </c>
      <c r="I9" t="s">
        <v>41</v>
      </c>
      <c r="K9">
        <v>1</v>
      </c>
      <c r="M9" s="25">
        <v>1</v>
      </c>
    </row>
    <row r="10" spans="2:13" ht="15.75">
      <c r="C10" t="s">
        <v>38</v>
      </c>
      <c r="D10" t="s">
        <v>44</v>
      </c>
      <c r="E10" t="s">
        <v>46</v>
      </c>
      <c r="G10" s="47" t="s">
        <v>79</v>
      </c>
      <c r="I10" t="s">
        <v>42</v>
      </c>
      <c r="K10">
        <v>35</v>
      </c>
      <c r="M10" s="25">
        <v>1</v>
      </c>
    </row>
    <row r="11" spans="2:13" ht="15.75">
      <c r="C11" t="s">
        <v>39</v>
      </c>
      <c r="D11" t="s">
        <v>44</v>
      </c>
      <c r="E11" t="s">
        <v>47</v>
      </c>
      <c r="G11" s="47" t="s">
        <v>80</v>
      </c>
      <c r="I11" t="s">
        <v>42</v>
      </c>
      <c r="K11">
        <v>35</v>
      </c>
      <c r="M11" s="25">
        <v>1</v>
      </c>
    </row>
    <row r="12" spans="2:13" ht="15.75">
      <c r="C12" t="s">
        <v>40</v>
      </c>
      <c r="D12" t="s">
        <v>43</v>
      </c>
      <c r="E12" t="s">
        <v>47</v>
      </c>
      <c r="G12" s="47" t="s">
        <v>81</v>
      </c>
      <c r="I12" t="s">
        <v>42</v>
      </c>
      <c r="K12">
        <v>1</v>
      </c>
      <c r="M12" s="25">
        <v>1</v>
      </c>
    </row>
    <row r="13" spans="2:13" ht="15.75">
      <c r="G13" s="47"/>
      <c r="M13" s="25"/>
    </row>
    <row r="14" spans="2:13">
      <c r="B14" s="4" t="s">
        <v>91</v>
      </c>
      <c r="C14" t="s">
        <v>33</v>
      </c>
      <c r="D14" t="s">
        <v>45</v>
      </c>
      <c r="E14" t="s">
        <v>46</v>
      </c>
      <c r="G14" t="s">
        <v>84</v>
      </c>
      <c r="I14" t="s">
        <v>89</v>
      </c>
      <c r="K14">
        <v>25</v>
      </c>
      <c r="M14" s="25">
        <v>1</v>
      </c>
    </row>
    <row r="15" spans="2:13">
      <c r="C15" t="s">
        <v>34</v>
      </c>
      <c r="D15" t="s">
        <v>45</v>
      </c>
      <c r="E15" t="s">
        <v>47</v>
      </c>
      <c r="G15" t="s">
        <v>85</v>
      </c>
      <c r="I15" t="s">
        <v>89</v>
      </c>
      <c r="K15">
        <v>25</v>
      </c>
      <c r="M15" s="25">
        <v>1</v>
      </c>
    </row>
    <row r="16" spans="2:13">
      <c r="C16" t="s">
        <v>35</v>
      </c>
      <c r="D16" t="s">
        <v>44</v>
      </c>
      <c r="E16" t="s">
        <v>46</v>
      </c>
      <c r="G16" t="s">
        <v>86</v>
      </c>
      <c r="I16" t="s">
        <v>90</v>
      </c>
      <c r="K16">
        <v>35</v>
      </c>
      <c r="M16" s="25">
        <v>1</v>
      </c>
    </row>
    <row r="17" spans="3:13">
      <c r="C17" t="s">
        <v>36</v>
      </c>
      <c r="D17" t="s">
        <v>44</v>
      </c>
      <c r="E17" t="s">
        <v>47</v>
      </c>
      <c r="G17" t="s">
        <v>87</v>
      </c>
      <c r="I17" t="s">
        <v>90</v>
      </c>
      <c r="K17">
        <v>35</v>
      </c>
      <c r="M17" s="25">
        <v>1</v>
      </c>
    </row>
    <row r="18" spans="3:13">
      <c r="C18" t="s">
        <v>37</v>
      </c>
      <c r="D18" t="s">
        <v>43</v>
      </c>
      <c r="E18" t="s">
        <v>47</v>
      </c>
      <c r="G18" t="s">
        <v>88</v>
      </c>
      <c r="I18" t="s">
        <v>90</v>
      </c>
      <c r="K18">
        <v>1</v>
      </c>
      <c r="M18" s="25">
        <v>1</v>
      </c>
    </row>
  </sheetData>
  <mergeCells count="1">
    <mergeCell ref="B2:M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A25" sqref="A25"/>
    </sheetView>
  </sheetViews>
  <sheetFormatPr defaultColWidth="8.85546875" defaultRowHeight="15"/>
  <sheetData>
    <row r="1" spans="1:14" ht="19.5" thickBot="1">
      <c r="A1" s="130"/>
      <c r="B1" s="131"/>
      <c r="C1" s="130" t="s">
        <v>55</v>
      </c>
      <c r="D1" s="132"/>
      <c r="E1" s="132"/>
      <c r="F1" s="132"/>
      <c r="G1" s="131"/>
      <c r="I1" s="96" t="s">
        <v>92</v>
      </c>
      <c r="J1" s="31"/>
      <c r="K1" s="31"/>
      <c r="L1" s="31"/>
      <c r="M1" s="31"/>
      <c r="N1" s="31"/>
    </row>
    <row r="2" spans="1:14" ht="30" customHeight="1" thickBot="1">
      <c r="A2" s="119" t="s">
        <v>56</v>
      </c>
      <c r="B2" s="120"/>
      <c r="C2" s="121"/>
      <c r="D2" s="113"/>
      <c r="E2" s="114"/>
      <c r="F2" s="114"/>
      <c r="G2" s="115"/>
    </row>
    <row r="3" spans="1:14" ht="16.5" thickBot="1">
      <c r="A3" s="119" t="s">
        <v>57</v>
      </c>
      <c r="B3" s="120"/>
      <c r="C3" s="121"/>
      <c r="D3" s="113"/>
      <c r="E3" s="114"/>
      <c r="F3" s="114"/>
      <c r="G3" s="115"/>
    </row>
    <row r="4" spans="1:14" ht="45" customHeight="1" thickBot="1">
      <c r="A4" s="119" t="s">
        <v>58</v>
      </c>
      <c r="B4" s="120"/>
      <c r="C4" s="121"/>
      <c r="D4" s="113"/>
      <c r="E4" s="114"/>
      <c r="F4" s="114"/>
      <c r="G4" s="115"/>
    </row>
    <row r="5" spans="1:14" ht="30" customHeight="1" thickBot="1">
      <c r="A5" s="119" t="s">
        <v>59</v>
      </c>
      <c r="B5" s="120"/>
      <c r="C5" s="121"/>
      <c r="D5" s="113"/>
      <c r="E5" s="114"/>
      <c r="F5" s="114"/>
      <c r="G5" s="115"/>
    </row>
    <row r="6" spans="1:14" ht="45" customHeight="1" thickBot="1">
      <c r="A6" s="119" t="s">
        <v>60</v>
      </c>
      <c r="B6" s="120"/>
      <c r="C6" s="121"/>
      <c r="D6" s="113"/>
      <c r="E6" s="114"/>
      <c r="F6" s="114"/>
      <c r="G6" s="115"/>
    </row>
    <row r="7" spans="1:14" ht="94.5" customHeight="1" thickBot="1">
      <c r="A7" s="119" t="s">
        <v>61</v>
      </c>
      <c r="B7" s="120"/>
      <c r="C7" s="121"/>
      <c r="D7" s="113"/>
      <c r="E7" s="114"/>
      <c r="F7" s="114"/>
      <c r="G7" s="115"/>
    </row>
    <row r="8" spans="1:14" ht="30" customHeight="1" thickBot="1">
      <c r="A8" s="119" t="s">
        <v>62</v>
      </c>
      <c r="B8" s="120"/>
      <c r="C8" s="121"/>
      <c r="D8" s="113"/>
      <c r="E8" s="114"/>
      <c r="F8" s="114"/>
      <c r="G8" s="115"/>
    </row>
    <row r="9" spans="1:14" ht="126" customHeight="1" thickBot="1">
      <c r="A9" s="119" t="s">
        <v>63</v>
      </c>
      <c r="B9" s="120"/>
      <c r="C9" s="121"/>
      <c r="D9" s="113"/>
      <c r="E9" s="114"/>
      <c r="F9" s="114"/>
      <c r="G9" s="115"/>
    </row>
    <row r="10" spans="1:14" ht="60" customHeight="1" thickBot="1">
      <c r="A10" s="119" t="s">
        <v>64</v>
      </c>
      <c r="B10" s="120"/>
      <c r="C10" s="121"/>
      <c r="D10" s="113"/>
      <c r="E10" s="114"/>
      <c r="F10" s="114"/>
      <c r="G10" s="115"/>
      <c r="H10" s="31"/>
    </row>
    <row r="11" spans="1:14" ht="15" customHeight="1">
      <c r="A11" s="122"/>
      <c r="B11" s="123"/>
      <c r="C11" s="122" t="s">
        <v>65</v>
      </c>
      <c r="D11" s="126"/>
      <c r="E11" s="126"/>
      <c r="F11" s="126"/>
      <c r="G11" s="123"/>
    </row>
    <row r="12" spans="1:14" ht="30" customHeight="1" thickBot="1">
      <c r="A12" s="124"/>
      <c r="B12" s="125"/>
      <c r="C12" s="127" t="s">
        <v>66</v>
      </c>
      <c r="D12" s="128"/>
      <c r="E12" s="128"/>
      <c r="F12" s="128"/>
      <c r="G12" s="129"/>
    </row>
    <row r="13" spans="1:14" ht="115.5" thickBot="1">
      <c r="A13" s="6" t="s">
        <v>67</v>
      </c>
      <c r="B13" s="116" t="s">
        <v>68</v>
      </c>
      <c r="C13" s="117"/>
      <c r="D13" s="118"/>
      <c r="E13" s="7" t="s">
        <v>69</v>
      </c>
      <c r="F13" s="7" t="s">
        <v>70</v>
      </c>
      <c r="G13" s="7" t="s">
        <v>71</v>
      </c>
      <c r="I13" s="64" t="s">
        <v>93</v>
      </c>
      <c r="J13" s="65" t="s">
        <v>83</v>
      </c>
      <c r="K13" s="32"/>
    </row>
    <row r="14" spans="1:14" ht="16.5" thickBot="1">
      <c r="A14" s="8" t="s">
        <v>72</v>
      </c>
      <c r="B14" s="113"/>
      <c r="C14" s="114"/>
      <c r="D14" s="115"/>
      <c r="E14" s="9"/>
      <c r="F14" s="9"/>
      <c r="G14" s="9"/>
      <c r="I14" s="57">
        <v>1</v>
      </c>
      <c r="J14" s="77" t="str">
        <f>IF(ISNUMBER(B14),B14/I14,"")</f>
        <v/>
      </c>
      <c r="K14" s="33"/>
    </row>
    <row r="15" spans="1:14" ht="16.5" thickBot="1">
      <c r="A15" s="8" t="s">
        <v>73</v>
      </c>
      <c r="B15" s="113"/>
      <c r="C15" s="114"/>
      <c r="D15" s="115"/>
      <c r="E15" s="9"/>
      <c r="F15" s="9"/>
      <c r="G15" s="9"/>
      <c r="I15" s="17">
        <v>1</v>
      </c>
      <c r="J15" s="78" t="str">
        <f t="shared" ref="J15:J23" si="0">IF(ISNUMBER(B15),B15/I15,"")</f>
        <v/>
      </c>
      <c r="K15" s="33"/>
    </row>
    <row r="16" spans="1:14" ht="32.25" thickBot="1">
      <c r="A16" s="8" t="s">
        <v>74</v>
      </c>
      <c r="B16" s="113"/>
      <c r="C16" s="114"/>
      <c r="D16" s="115"/>
      <c r="E16" s="9"/>
      <c r="F16" s="10"/>
      <c r="G16" s="11"/>
      <c r="I16" s="17">
        <f>LOOKUP(A16,InfoPlannen!$G$5:$G$12,InfoPlannen!$K$5:$K$12)</f>
        <v>25</v>
      </c>
      <c r="J16" s="78" t="str">
        <f t="shared" si="0"/>
        <v/>
      </c>
      <c r="K16" s="33"/>
    </row>
    <row r="17" spans="1:11" ht="32.25" thickBot="1">
      <c r="A17" s="8" t="s">
        <v>75</v>
      </c>
      <c r="B17" s="113"/>
      <c r="C17" s="114"/>
      <c r="D17" s="115"/>
      <c r="E17" s="9"/>
      <c r="F17" s="10"/>
      <c r="G17" s="11"/>
      <c r="I17" s="17">
        <f>LOOKUP(A17,InfoPlannen!$G$5:$G$12,InfoPlannen!$K$5:$K$12)</f>
        <v>25</v>
      </c>
      <c r="J17" s="78" t="str">
        <f t="shared" si="0"/>
        <v/>
      </c>
      <c r="K17" s="33"/>
    </row>
    <row r="18" spans="1:11" ht="32.25" thickBot="1">
      <c r="A18" s="8" t="s">
        <v>76</v>
      </c>
      <c r="B18" s="113"/>
      <c r="C18" s="114"/>
      <c r="D18" s="115"/>
      <c r="E18" s="9"/>
      <c r="F18" s="10"/>
      <c r="G18" s="9"/>
      <c r="I18" s="17">
        <f>LOOKUP(A18,InfoPlannen!$G$5:$G$12,InfoPlannen!$K$5:$K$12)</f>
        <v>35</v>
      </c>
      <c r="J18" s="78" t="str">
        <f t="shared" si="0"/>
        <v/>
      </c>
      <c r="K18" s="33"/>
    </row>
    <row r="19" spans="1:11" ht="32.25" thickBot="1">
      <c r="A19" s="8" t="s">
        <v>77</v>
      </c>
      <c r="B19" s="113"/>
      <c r="C19" s="114"/>
      <c r="D19" s="115"/>
      <c r="E19" s="9"/>
      <c r="F19" s="10"/>
      <c r="G19" s="9"/>
      <c r="I19" s="17">
        <f>LOOKUP(A19,InfoPlannen!$G$5:$G$12,InfoPlannen!$K$5:$K$12)</f>
        <v>35</v>
      </c>
      <c r="J19" s="78" t="str">
        <f t="shared" si="0"/>
        <v/>
      </c>
      <c r="K19" s="33"/>
    </row>
    <row r="20" spans="1:11" ht="32.25" thickBot="1">
      <c r="A20" s="8" t="s">
        <v>78</v>
      </c>
      <c r="B20" s="113"/>
      <c r="C20" s="114"/>
      <c r="D20" s="115"/>
      <c r="E20" s="9"/>
      <c r="F20" s="10"/>
      <c r="G20" s="9"/>
      <c r="I20" s="17">
        <f>LOOKUP(A20,InfoPlannen!$G$5:$G$12,InfoPlannen!$K$5:$K$12)</f>
        <v>1</v>
      </c>
      <c r="J20" s="78" t="str">
        <f t="shared" si="0"/>
        <v/>
      </c>
      <c r="K20" s="33"/>
    </row>
    <row r="21" spans="1:11" ht="32.25" thickBot="1">
      <c r="A21" s="8" t="s">
        <v>79</v>
      </c>
      <c r="B21" s="113"/>
      <c r="C21" s="114"/>
      <c r="D21" s="115"/>
      <c r="E21" s="9"/>
      <c r="F21" s="10"/>
      <c r="G21" s="12"/>
      <c r="I21" s="17">
        <f>LOOKUP(A21,InfoPlannen!$G$5:$G$12,InfoPlannen!$K$5:$K$12)</f>
        <v>35</v>
      </c>
      <c r="J21" s="78" t="str">
        <f t="shared" si="0"/>
        <v/>
      </c>
      <c r="K21" s="33"/>
    </row>
    <row r="22" spans="1:11" ht="32.25" thickBot="1">
      <c r="A22" s="8" t="s">
        <v>80</v>
      </c>
      <c r="B22" s="113"/>
      <c r="C22" s="114"/>
      <c r="D22" s="115"/>
      <c r="E22" s="9"/>
      <c r="F22" s="10"/>
      <c r="G22" s="12"/>
      <c r="I22" s="17">
        <f>LOOKUP(A22,InfoPlannen!$G$5:$G$12,InfoPlannen!$K$5:$K$12)</f>
        <v>35</v>
      </c>
      <c r="J22" s="78" t="str">
        <f t="shared" si="0"/>
        <v/>
      </c>
      <c r="K22" s="33"/>
    </row>
    <row r="23" spans="1:11" ht="32.25" thickBot="1">
      <c r="A23" s="8" t="s">
        <v>81</v>
      </c>
      <c r="B23" s="113"/>
      <c r="C23" s="114"/>
      <c r="D23" s="115"/>
      <c r="E23" s="9"/>
      <c r="F23" s="7"/>
      <c r="G23" s="7"/>
      <c r="I23" s="18">
        <f>LOOKUP(A23,InfoPlannen!$G$5:$G$12,InfoPlannen!$K$5:$K$12)</f>
        <v>1</v>
      </c>
      <c r="J23" s="79" t="str">
        <f t="shared" si="0"/>
        <v/>
      </c>
      <c r="K23" s="33"/>
    </row>
    <row r="25" spans="1:11" ht="15.75">
      <c r="A25" s="91"/>
    </row>
  </sheetData>
  <mergeCells count="34">
    <mergeCell ref="A1:B1"/>
    <mergeCell ref="C1:G1"/>
    <mergeCell ref="A2:C2"/>
    <mergeCell ref="D2:G2"/>
    <mergeCell ref="A3:C3"/>
    <mergeCell ref="D3:G3"/>
    <mergeCell ref="A4:C4"/>
    <mergeCell ref="D4:G4"/>
    <mergeCell ref="A5:C5"/>
    <mergeCell ref="D5:G5"/>
    <mergeCell ref="A6:C6"/>
    <mergeCell ref="D6:G6"/>
    <mergeCell ref="B13:D13"/>
    <mergeCell ref="A7:C7"/>
    <mergeCell ref="D7:G7"/>
    <mergeCell ref="A8:C8"/>
    <mergeCell ref="D8:G8"/>
    <mergeCell ref="A9:C9"/>
    <mergeCell ref="D9:G9"/>
    <mergeCell ref="A10:C10"/>
    <mergeCell ref="D10:G10"/>
    <mergeCell ref="A11:B12"/>
    <mergeCell ref="C11:G11"/>
    <mergeCell ref="C12:G12"/>
    <mergeCell ref="B20:D20"/>
    <mergeCell ref="B21:D21"/>
    <mergeCell ref="B22:D22"/>
    <mergeCell ref="B23:D23"/>
    <mergeCell ref="B14:D14"/>
    <mergeCell ref="B15:D15"/>
    <mergeCell ref="B16:D16"/>
    <mergeCell ref="B17:D17"/>
    <mergeCell ref="B18:D18"/>
    <mergeCell ref="B19:D19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workbookViewId="0">
      <selection activeCell="L8" sqref="L8"/>
    </sheetView>
  </sheetViews>
  <sheetFormatPr defaultColWidth="8.85546875" defaultRowHeight="15"/>
  <cols>
    <col min="3" max="3" width="21.85546875" customWidth="1"/>
    <col min="6" max="6" width="9.7109375" customWidth="1"/>
    <col min="8" max="8" width="9.7109375" customWidth="1"/>
    <col min="10" max="10" width="10.85546875" customWidth="1"/>
  </cols>
  <sheetData>
    <row r="1" spans="1:19" ht="15.75" thickBot="1"/>
    <row r="2" spans="1:19" ht="21.75" thickBot="1">
      <c r="A2" s="21"/>
      <c r="B2" s="107" t="s">
        <v>95</v>
      </c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24"/>
      <c r="N2" s="24"/>
      <c r="O2" s="24"/>
      <c r="P2" s="24"/>
      <c r="Q2" s="24"/>
      <c r="R2" s="24"/>
      <c r="S2" s="24"/>
    </row>
    <row r="3" spans="1:19" ht="15.75">
      <c r="A3" s="21"/>
      <c r="B3" s="66" t="s">
        <v>96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15"/>
      <c r="N3" s="15"/>
      <c r="O3" s="15"/>
      <c r="P3" s="15"/>
      <c r="Q3" s="15"/>
      <c r="R3" s="15"/>
      <c r="S3" s="15"/>
    </row>
    <row r="4" spans="1:19" ht="15.75">
      <c r="A4" s="21"/>
      <c r="B4" s="66" t="s">
        <v>128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  <c r="N4" s="15"/>
      <c r="O4" s="15"/>
      <c r="P4" s="15"/>
      <c r="Q4" s="15"/>
      <c r="R4" s="15"/>
      <c r="S4" s="15"/>
    </row>
    <row r="5" spans="1:19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9">
      <c r="A6" s="21"/>
      <c r="B6" s="110" t="s">
        <v>7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1:19" ht="60">
      <c r="A7" s="21"/>
      <c r="B7" s="21"/>
      <c r="C7" s="21"/>
      <c r="D7" s="4" t="s">
        <v>24</v>
      </c>
      <c r="E7" s="21"/>
      <c r="F7" s="4" t="s">
        <v>82</v>
      </c>
      <c r="G7" s="21"/>
      <c r="H7" s="14" t="s">
        <v>98</v>
      </c>
      <c r="I7" s="21"/>
      <c r="J7" s="14" t="s">
        <v>99</v>
      </c>
      <c r="K7" s="21"/>
      <c r="L7" s="4" t="s">
        <v>100</v>
      </c>
    </row>
    <row r="8" spans="1:19">
      <c r="A8" s="21"/>
      <c r="C8" s="21" t="s">
        <v>97</v>
      </c>
      <c r="D8" s="81" t="str">
        <f>IF(Meetsheet!C25="","",AVERAGE(Meetsheet!C25:C26,Meetsheet!C34:C35))</f>
        <v/>
      </c>
      <c r="E8" s="81"/>
      <c r="F8" s="81" t="str">
        <f>IF(D8="","",D8/D$8)</f>
        <v/>
      </c>
      <c r="G8" s="81"/>
      <c r="H8" s="81" t="str">
        <f>IF(Meetsheet!I25="","",Meetsheet!I25)</f>
        <v/>
      </c>
      <c r="I8" s="81"/>
      <c r="J8" s="81" t="str">
        <f>IF(H8="","",H8/H$8)</f>
        <v/>
      </c>
      <c r="K8" s="81"/>
      <c r="L8" s="105" t="str">
        <f>IF(J8="","",(J8-F8)/F8)</f>
        <v/>
      </c>
    </row>
    <row r="9" spans="1:19">
      <c r="A9" s="21"/>
      <c r="B9" s="1" t="s">
        <v>14</v>
      </c>
      <c r="C9" s="21" t="str">
        <f>IF(Meetsheet!E28="","",Meetsheet!E28)</f>
        <v/>
      </c>
      <c r="D9" s="81" t="str">
        <f>IF(Meetsheet!C28="","",Meetsheet!C28)</f>
        <v/>
      </c>
      <c r="E9" s="81"/>
      <c r="F9" s="81" t="str">
        <f>IF(D9="","",D9/D$8)</f>
        <v/>
      </c>
      <c r="G9" s="81"/>
      <c r="H9" s="81" t="str">
        <f>IF(Meetsheet!I28="","",Meetsheet!I28)</f>
        <v/>
      </c>
      <c r="I9" s="81"/>
      <c r="J9" s="81" t="str">
        <f t="shared" ref="J9:J13" si="0">IF(H9="","",H9/H$8)</f>
        <v/>
      </c>
      <c r="K9" s="81"/>
      <c r="L9" s="105" t="str">
        <f t="shared" ref="L9:L13" si="1">IF(J9="","",(J9-F9)/F9)</f>
        <v/>
      </c>
    </row>
    <row r="10" spans="1:19">
      <c r="A10" s="21"/>
      <c r="B10" s="1" t="s">
        <v>15</v>
      </c>
      <c r="C10" s="21" t="str">
        <f>IF(Meetsheet!E29="","",Meetsheet!E29)</f>
        <v/>
      </c>
      <c r="D10" s="81" t="str">
        <f>IF(Meetsheet!C29="","",Meetsheet!C29)</f>
        <v/>
      </c>
      <c r="E10" s="81"/>
      <c r="F10" s="81" t="str">
        <f>IF(D10="","",D10/D$8)</f>
        <v/>
      </c>
      <c r="G10" s="81"/>
      <c r="H10" s="81" t="str">
        <f>IF(Meetsheet!I29="","",Meetsheet!I29)</f>
        <v/>
      </c>
      <c r="I10" s="81"/>
      <c r="J10" s="81" t="str">
        <f t="shared" si="0"/>
        <v/>
      </c>
      <c r="K10" s="81"/>
      <c r="L10" s="105" t="str">
        <f t="shared" si="1"/>
        <v/>
      </c>
    </row>
    <row r="11" spans="1:19">
      <c r="A11" s="21"/>
      <c r="B11" s="1" t="s">
        <v>16</v>
      </c>
      <c r="C11" s="21" t="str">
        <f>IF(Meetsheet!E30="","",Meetsheet!E30)</f>
        <v/>
      </c>
      <c r="D11" s="81" t="str">
        <f>IF(Meetsheet!C30="","",Meetsheet!C30)</f>
        <v/>
      </c>
      <c r="E11" s="81"/>
      <c r="F11" s="81" t="str">
        <f t="shared" ref="F11:F13" si="2">IF(D11="","",D11/D$8)</f>
        <v/>
      </c>
      <c r="G11" s="81"/>
      <c r="H11" s="81" t="str">
        <f>IF(Meetsheet!I30="","",Meetsheet!I30)</f>
        <v/>
      </c>
      <c r="I11" s="81"/>
      <c r="J11" s="81" t="str">
        <f t="shared" si="0"/>
        <v/>
      </c>
      <c r="K11" s="81"/>
      <c r="L11" s="105" t="str">
        <f t="shared" si="1"/>
        <v/>
      </c>
    </row>
    <row r="12" spans="1:19">
      <c r="A12" s="21"/>
      <c r="B12" s="1" t="s">
        <v>17</v>
      </c>
      <c r="C12" s="21" t="str">
        <f>IF(Meetsheet!E31="","",Meetsheet!E31)</f>
        <v/>
      </c>
      <c r="D12" s="81" t="str">
        <f>IF(Meetsheet!C31="","",Meetsheet!C31)</f>
        <v/>
      </c>
      <c r="E12" s="81"/>
      <c r="F12" s="81" t="str">
        <f t="shared" si="2"/>
        <v/>
      </c>
      <c r="G12" s="81"/>
      <c r="H12" s="81" t="str">
        <f>IF(Meetsheet!I31="","",Meetsheet!I31)</f>
        <v/>
      </c>
      <c r="I12" s="81"/>
      <c r="J12" s="81" t="str">
        <f t="shared" si="0"/>
        <v/>
      </c>
      <c r="K12" s="81"/>
      <c r="L12" s="105" t="str">
        <f t="shared" si="1"/>
        <v/>
      </c>
    </row>
    <row r="13" spans="1:19">
      <c r="A13" s="21"/>
      <c r="B13" s="1" t="s">
        <v>18</v>
      </c>
      <c r="C13" s="21" t="str">
        <f>IF(Meetsheet!E32="","",Meetsheet!E32)</f>
        <v/>
      </c>
      <c r="D13" s="81" t="str">
        <f>IF(Meetsheet!C32="","",Meetsheet!C32)</f>
        <v/>
      </c>
      <c r="E13" s="81"/>
      <c r="F13" s="81" t="str">
        <f t="shared" si="2"/>
        <v/>
      </c>
      <c r="G13" s="81"/>
      <c r="H13" s="81" t="str">
        <f>IF(Meetsheet!I32="","",Meetsheet!I32)</f>
        <v/>
      </c>
      <c r="I13" s="81"/>
      <c r="J13" s="81" t="str">
        <f t="shared" si="0"/>
        <v/>
      </c>
      <c r="K13" s="81"/>
      <c r="L13" s="105" t="str">
        <f t="shared" si="1"/>
        <v/>
      </c>
    </row>
    <row r="14" spans="1:19">
      <c r="A14" s="21"/>
      <c r="B14" s="21"/>
      <c r="C14" s="21"/>
      <c r="D14" s="22"/>
      <c r="E14" s="22"/>
      <c r="F14" s="22"/>
      <c r="G14" s="22"/>
      <c r="H14" s="23"/>
      <c r="I14" s="22"/>
      <c r="J14" s="22"/>
      <c r="K14" s="22"/>
      <c r="L14" s="22"/>
    </row>
    <row r="15" spans="1:19">
      <c r="A15" s="21"/>
      <c r="B15" s="110" t="s">
        <v>12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2"/>
    </row>
    <row r="16" spans="1:19" ht="60">
      <c r="A16" s="21"/>
      <c r="B16" s="21"/>
      <c r="C16" s="21"/>
      <c r="D16" s="4" t="s">
        <v>24</v>
      </c>
      <c r="E16" s="21"/>
      <c r="F16" s="4" t="s">
        <v>82</v>
      </c>
      <c r="G16" s="21"/>
      <c r="H16" s="14" t="s">
        <v>98</v>
      </c>
      <c r="I16" s="21"/>
      <c r="J16" s="14" t="s">
        <v>99</v>
      </c>
      <c r="K16" s="21"/>
      <c r="L16" s="4" t="s">
        <v>100</v>
      </c>
    </row>
    <row r="17" spans="1:12">
      <c r="A17" s="21"/>
      <c r="B17" s="21"/>
      <c r="C17" s="21" t="s">
        <v>97</v>
      </c>
      <c r="D17" s="81" t="str">
        <f>IF(Meetsheet!M25="","",AVERAGE(Meetsheet!M25:M26,Meetsheet!M34:M35))</f>
        <v/>
      </c>
      <c r="E17" s="81"/>
      <c r="F17" s="81" t="str">
        <f>IF(D17="","",D17/D$17)</f>
        <v/>
      </c>
      <c r="G17" s="81"/>
      <c r="H17" s="81" t="str">
        <f>IF(Meetsheet!S25="","",Meetsheet!S25)</f>
        <v/>
      </c>
      <c r="I17" s="81"/>
      <c r="J17" s="81" t="str">
        <f>IF(H17="","",H17/H$17)</f>
        <v/>
      </c>
      <c r="K17" s="81"/>
      <c r="L17" s="105" t="str">
        <f>IF(J17="","",(J17-F17)/F17)</f>
        <v/>
      </c>
    </row>
    <row r="18" spans="1:12">
      <c r="A18" s="21"/>
      <c r="B18" s="1" t="s">
        <v>14</v>
      </c>
      <c r="C18" s="21" t="str">
        <f>IF(Meetsheet!O28="","",Meetsheet!O28)</f>
        <v/>
      </c>
      <c r="D18" s="81" t="str">
        <f>IF(Meetsheet!M28="","",Meetsheet!M28)</f>
        <v/>
      </c>
      <c r="E18" s="81"/>
      <c r="F18" s="81" t="str">
        <f t="shared" ref="F18:F22" si="3">IF(D18="","",D18/D$17)</f>
        <v/>
      </c>
      <c r="G18" s="81"/>
      <c r="H18" s="81" t="str">
        <f>IF(Meetsheet!S28="","",Meetsheet!S28)</f>
        <v/>
      </c>
      <c r="I18" s="81"/>
      <c r="J18" s="81" t="str">
        <f t="shared" ref="J18:J22" si="4">IF(H18="","",H18/H$17)</f>
        <v/>
      </c>
      <c r="K18" s="81"/>
      <c r="L18" s="105" t="str">
        <f t="shared" ref="L18:L22" si="5">IF(J18="","",(J18-F18)/F18)</f>
        <v/>
      </c>
    </row>
    <row r="19" spans="1:12">
      <c r="A19" s="21"/>
      <c r="B19" s="1" t="s">
        <v>15</v>
      </c>
      <c r="C19" s="21" t="str">
        <f>IF(Meetsheet!O29="","",Meetsheet!O29)</f>
        <v/>
      </c>
      <c r="D19" s="81" t="str">
        <f>IF(Meetsheet!M29="","",Meetsheet!M29)</f>
        <v/>
      </c>
      <c r="E19" s="81"/>
      <c r="F19" s="81" t="str">
        <f t="shared" si="3"/>
        <v/>
      </c>
      <c r="G19" s="81"/>
      <c r="H19" s="81" t="str">
        <f>IF(Meetsheet!S29="","",Meetsheet!S29)</f>
        <v/>
      </c>
      <c r="I19" s="81"/>
      <c r="J19" s="81" t="str">
        <f t="shared" si="4"/>
        <v/>
      </c>
      <c r="K19" s="81"/>
      <c r="L19" s="105" t="str">
        <f t="shared" si="5"/>
        <v/>
      </c>
    </row>
    <row r="20" spans="1:12">
      <c r="A20" s="21"/>
      <c r="B20" s="1" t="s">
        <v>16</v>
      </c>
      <c r="C20" s="21" t="str">
        <f>IF(Meetsheet!O30="","",Meetsheet!O30)</f>
        <v/>
      </c>
      <c r="D20" s="81" t="str">
        <f>IF(Meetsheet!M30="","",Meetsheet!M30)</f>
        <v/>
      </c>
      <c r="E20" s="81"/>
      <c r="F20" s="81" t="str">
        <f t="shared" si="3"/>
        <v/>
      </c>
      <c r="G20" s="81"/>
      <c r="H20" s="81" t="str">
        <f>IF(Meetsheet!S30="","",Meetsheet!S30)</f>
        <v/>
      </c>
      <c r="I20" s="81"/>
      <c r="J20" s="81" t="str">
        <f t="shared" si="4"/>
        <v/>
      </c>
      <c r="K20" s="81"/>
      <c r="L20" s="105" t="str">
        <f t="shared" si="5"/>
        <v/>
      </c>
    </row>
    <row r="21" spans="1:12">
      <c r="A21" s="21"/>
      <c r="B21" s="1" t="s">
        <v>17</v>
      </c>
      <c r="C21" s="21" t="str">
        <f>IF(Meetsheet!O31="","",Meetsheet!O31)</f>
        <v/>
      </c>
      <c r="D21" s="81" t="str">
        <f>IF(Meetsheet!M31="","",Meetsheet!M31)</f>
        <v/>
      </c>
      <c r="E21" s="81"/>
      <c r="F21" s="81" t="str">
        <f t="shared" si="3"/>
        <v/>
      </c>
      <c r="G21" s="81"/>
      <c r="H21" s="81" t="str">
        <f>IF(Meetsheet!S31="","",Meetsheet!S31)</f>
        <v/>
      </c>
      <c r="I21" s="81"/>
      <c r="J21" s="81" t="str">
        <f t="shared" si="4"/>
        <v/>
      </c>
      <c r="K21" s="81"/>
      <c r="L21" s="105" t="str">
        <f t="shared" si="5"/>
        <v/>
      </c>
    </row>
    <row r="22" spans="1:12">
      <c r="A22" s="21"/>
      <c r="B22" s="1" t="s">
        <v>18</v>
      </c>
      <c r="C22" s="21" t="str">
        <f>IF(Meetsheet!O32="","",Meetsheet!O32)</f>
        <v/>
      </c>
      <c r="D22" s="81" t="str">
        <f>IF(Meetsheet!M32="","",Meetsheet!M32)</f>
        <v/>
      </c>
      <c r="E22" s="81"/>
      <c r="F22" s="81" t="str">
        <f t="shared" si="3"/>
        <v/>
      </c>
      <c r="G22" s="81"/>
      <c r="H22" s="81" t="str">
        <f>IF(Meetsheet!S32="","",Meetsheet!S32)</f>
        <v/>
      </c>
      <c r="I22" s="81"/>
      <c r="J22" s="81" t="str">
        <f t="shared" si="4"/>
        <v/>
      </c>
      <c r="K22" s="81"/>
      <c r="L22" s="105" t="str">
        <f t="shared" si="5"/>
        <v/>
      </c>
    </row>
    <row r="23" spans="1:1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</sheetData>
  <mergeCells count="3">
    <mergeCell ref="B2:L2"/>
    <mergeCell ref="B6:L6"/>
    <mergeCell ref="B15:L15"/>
  </mergeCells>
  <conditionalFormatting sqref="L8:L14 L17:L22">
    <cfRule type="containsBlanks" dxfId="97" priority="2">
      <formula>LEN(TRIM(L8))=0</formula>
    </cfRule>
    <cfRule type="cellIs" dxfId="96" priority="3" operator="between">
      <formula>-0.03</formula>
      <formula>0.03</formula>
    </cfRule>
    <cfRule type="cellIs" dxfId="95" priority="4" operator="notBetween">
      <formula>-0.03</formula>
      <formula>0.03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B1:Q71"/>
  <sheetViews>
    <sheetView topLeftCell="B1" workbookViewId="0">
      <selection activeCell="I11" sqref="I11"/>
    </sheetView>
  </sheetViews>
  <sheetFormatPr defaultColWidth="11.42578125" defaultRowHeight="15"/>
  <cols>
    <col min="2" max="2" width="29" bestFit="1" customWidth="1"/>
    <col min="3" max="3" width="14.7109375" bestFit="1" customWidth="1"/>
    <col min="5" max="5" width="28.42578125" bestFit="1" customWidth="1"/>
    <col min="6" max="6" width="14.7109375" bestFit="1" customWidth="1"/>
    <col min="7" max="7" width="10.85546875" customWidth="1"/>
    <col min="8" max="8" width="28.42578125" bestFit="1" customWidth="1"/>
    <col min="9" max="9" width="14.7109375" bestFit="1" customWidth="1"/>
    <col min="11" max="11" width="27.85546875" bestFit="1" customWidth="1"/>
    <col min="12" max="12" width="14.7109375" bestFit="1" customWidth="1"/>
    <col min="14" max="14" width="28.7109375" customWidth="1"/>
    <col min="15" max="15" width="10.42578125" bestFit="1" customWidth="1"/>
  </cols>
  <sheetData>
    <row r="1" spans="2:17" ht="15.75" thickBot="1"/>
    <row r="2" spans="2:17" ht="21.75" thickBot="1">
      <c r="B2" s="107" t="s">
        <v>138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</row>
    <row r="3" spans="2:17" s="68" customForma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2:17" s="69" customFormat="1">
      <c r="B4" s="133" t="s">
        <v>7</v>
      </c>
      <c r="C4" s="134"/>
      <c r="D4" s="134"/>
      <c r="E4" s="134"/>
      <c r="F4" s="135"/>
      <c r="G4" s="67"/>
      <c r="H4" s="110" t="s">
        <v>12</v>
      </c>
      <c r="I4" s="111"/>
      <c r="J4" s="111"/>
      <c r="K4" s="111"/>
      <c r="L4" s="112"/>
      <c r="M4" s="29"/>
      <c r="N4" s="29"/>
      <c r="O4" s="29"/>
      <c r="P4" s="29"/>
      <c r="Q4" s="29"/>
    </row>
    <row r="5" spans="2:17" s="68" customFormat="1">
      <c r="C5" s="70" t="str">
        <f>Meetsheet!D18</f>
        <v>Begin Array</v>
      </c>
      <c r="D5" s="70" t="str">
        <f>Meetsheet!E18</f>
        <v>Eind Array</v>
      </c>
      <c r="E5" s="70" t="s">
        <v>102</v>
      </c>
      <c r="F5" s="70" t="s">
        <v>100</v>
      </c>
      <c r="H5"/>
      <c r="I5" s="4" t="str">
        <f>Meetsheet!N18</f>
        <v>Begin Array</v>
      </c>
      <c r="J5" s="4" t="str">
        <f>Meetsheet!O18</f>
        <v>Eind Array</v>
      </c>
      <c r="K5" s="4" t="s">
        <v>102</v>
      </c>
      <c r="L5" s="4" t="s">
        <v>100</v>
      </c>
      <c r="N5"/>
      <c r="O5"/>
      <c r="P5"/>
      <c r="Q5"/>
    </row>
    <row r="6" spans="2:17" s="68" customFormat="1">
      <c r="B6" s="71" t="s">
        <v>19</v>
      </c>
      <c r="C6" s="82">
        <f>Meetsheet!D19</f>
        <v>0</v>
      </c>
      <c r="D6" s="82">
        <f>Meetsheet!E19</f>
        <v>0</v>
      </c>
      <c r="E6" s="82">
        <f>AVERAGE(C6:D6)</f>
        <v>0</v>
      </c>
      <c r="F6" s="72" t="e">
        <f>(ABS(C6-D6))/E6</f>
        <v>#DIV/0!</v>
      </c>
      <c r="H6" s="1" t="s">
        <v>19</v>
      </c>
      <c r="I6" s="84">
        <f>Meetsheet!N19</f>
        <v>0</v>
      </c>
      <c r="J6" s="84">
        <f>Meetsheet!O19</f>
        <v>0</v>
      </c>
      <c r="K6" s="76">
        <f>AVERAGE(I6:J6)</f>
        <v>0</v>
      </c>
      <c r="L6" s="72" t="e">
        <f>(ABS(I6-J6))/K6</f>
        <v>#DIV/0!</v>
      </c>
      <c r="N6"/>
      <c r="O6"/>
      <c r="P6" s="41"/>
      <c r="Q6" s="41"/>
    </row>
    <row r="7" spans="2:17" s="68" customFormat="1">
      <c r="B7" s="71" t="s">
        <v>144</v>
      </c>
      <c r="C7" s="83">
        <f>Meetsheet!D20</f>
        <v>0</v>
      </c>
      <c r="D7" s="83">
        <f>Meetsheet!E20</f>
        <v>0</v>
      </c>
      <c r="E7" s="83">
        <f>AVERAGE(C7:D7)</f>
        <v>0</v>
      </c>
      <c r="F7" s="72" t="e">
        <f>(ABS(C7-D7))/E7</f>
        <v>#DIV/0!</v>
      </c>
      <c r="H7" s="1" t="s">
        <v>20</v>
      </c>
      <c r="I7" s="23">
        <f>Meetsheet!N20</f>
        <v>0</v>
      </c>
      <c r="J7" s="23">
        <f>Meetsheet!O20</f>
        <v>0</v>
      </c>
      <c r="K7" s="46">
        <f>AVERAGE(I7:J7)</f>
        <v>0</v>
      </c>
      <c r="L7" s="72" t="e">
        <f>(ABS(I7-J7))/K7</f>
        <v>#DIV/0!</v>
      </c>
      <c r="N7"/>
      <c r="O7"/>
      <c r="P7" s="33"/>
      <c r="Q7" s="33"/>
    </row>
    <row r="8" spans="2:17" s="68" customFormat="1">
      <c r="B8" s="74" t="s">
        <v>149</v>
      </c>
      <c r="C8" s="31"/>
      <c r="D8" s="31"/>
      <c r="E8" s="82" t="e">
        <f>AVERAGE(C8:D8)</f>
        <v>#DIV/0!</v>
      </c>
      <c r="F8" s="72" t="e">
        <f>(ABS(C8-D8))/E8</f>
        <v>#DIV/0!</v>
      </c>
      <c r="H8" s="74" t="s">
        <v>149</v>
      </c>
      <c r="I8" s="31"/>
      <c r="J8" s="31"/>
      <c r="K8" s="46" t="e">
        <f>AVERAGE(I8:J8)</f>
        <v>#DIV/0!</v>
      </c>
      <c r="L8" s="72" t="e">
        <f>(ABS(I8-J8))/K8</f>
        <v>#DIV/0!</v>
      </c>
      <c r="N8"/>
      <c r="O8"/>
      <c r="P8" s="33"/>
      <c r="Q8" s="33"/>
    </row>
    <row r="9" spans="2:17" s="68" customFormat="1">
      <c r="J9" s="73"/>
      <c r="K9" s="73"/>
      <c r="L9" s="67"/>
      <c r="M9" s="67"/>
      <c r="N9" s="67"/>
      <c r="O9" s="67"/>
    </row>
    <row r="10" spans="2:17" s="68" customFormat="1">
      <c r="B10" s="74" t="s">
        <v>143</v>
      </c>
      <c r="C10" s="75" t="str">
        <f>IF(Meetsheet!I25="","",Meetsheet!I25/E8)</f>
        <v/>
      </c>
      <c r="H10" s="74" t="s">
        <v>143</v>
      </c>
      <c r="I10" s="75" t="str">
        <f>IF(Meetsheet!S25="","",Meetsheet!S25/K8)</f>
        <v/>
      </c>
      <c r="J10" s="73"/>
      <c r="K10" s="73"/>
      <c r="L10" s="67"/>
      <c r="M10" s="67"/>
      <c r="N10" s="67"/>
      <c r="O10" s="67"/>
    </row>
    <row r="11" spans="2:17" s="68" customFormat="1" ht="15.75" thickBot="1"/>
    <row r="12" spans="2:17" s="68" customFormat="1" ht="21.75" thickBot="1">
      <c r="B12" s="107" t="s">
        <v>146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9"/>
    </row>
    <row r="13" spans="2:17" s="68" customFormat="1"/>
    <row r="14" spans="2:17">
      <c r="B14" s="110" t="s">
        <v>107</v>
      </c>
      <c r="C14" s="112"/>
      <c r="E14" s="110" t="s">
        <v>109</v>
      </c>
      <c r="F14" s="112"/>
      <c r="G14" s="29"/>
      <c r="H14" s="110" t="s">
        <v>110</v>
      </c>
      <c r="I14" s="112"/>
      <c r="K14" s="110" t="s">
        <v>111</v>
      </c>
      <c r="L14" s="112"/>
      <c r="N14" s="110" t="s">
        <v>112</v>
      </c>
      <c r="O14" s="112"/>
    </row>
    <row r="15" spans="2:17">
      <c r="E15" s="4"/>
      <c r="H15" s="4"/>
      <c r="K15" s="4"/>
      <c r="M15" s="26"/>
      <c r="N15" s="27"/>
      <c r="O15" s="26"/>
    </row>
    <row r="16" spans="2:17" s="4" customFormat="1">
      <c r="B16" s="4" t="s">
        <v>108</v>
      </c>
      <c r="C16" s="31"/>
      <c r="E16" s="4" t="s">
        <v>108</v>
      </c>
      <c r="F16" s="31"/>
      <c r="H16" s="4" t="s">
        <v>108</v>
      </c>
      <c r="I16" s="31"/>
      <c r="K16" s="4" t="s">
        <v>108</v>
      </c>
      <c r="L16" s="31"/>
      <c r="M16" s="26"/>
      <c r="N16" s="4" t="s">
        <v>108</v>
      </c>
      <c r="O16" s="31"/>
    </row>
    <row r="17" spans="2:15">
      <c r="B17" t="s">
        <v>147</v>
      </c>
      <c r="C17" s="31"/>
      <c r="E17" t="s">
        <v>147</v>
      </c>
      <c r="F17" s="31"/>
      <c r="H17" t="s">
        <v>147</v>
      </c>
      <c r="I17" s="31"/>
      <c r="K17" t="s">
        <v>147</v>
      </c>
      <c r="L17" s="31"/>
      <c r="M17" s="26"/>
      <c r="N17" t="s">
        <v>147</v>
      </c>
      <c r="O17" s="31"/>
    </row>
    <row r="18" spans="2:15">
      <c r="B18" t="s">
        <v>148</v>
      </c>
      <c r="C18" s="31"/>
      <c r="E18" t="s">
        <v>148</v>
      </c>
      <c r="F18" s="31"/>
      <c r="H18" t="s">
        <v>148</v>
      </c>
      <c r="I18" s="31"/>
      <c r="K18" t="s">
        <v>148</v>
      </c>
      <c r="L18" s="31"/>
      <c r="M18" s="26"/>
      <c r="N18" t="s">
        <v>148</v>
      </c>
      <c r="O18" s="31"/>
    </row>
    <row r="19" spans="2:15">
      <c r="M19" s="26"/>
    </row>
    <row r="20" spans="2:15">
      <c r="B20" s="31"/>
      <c r="C20" s="31"/>
      <c r="E20" s="31"/>
      <c r="F20" s="31"/>
      <c r="H20" s="31"/>
      <c r="I20" s="31"/>
      <c r="K20" s="31"/>
      <c r="L20" s="31"/>
      <c r="M20" s="26"/>
      <c r="N20" s="31"/>
      <c r="O20" s="31"/>
    </row>
    <row r="21" spans="2:15">
      <c r="B21" s="31"/>
      <c r="C21" s="31"/>
      <c r="E21" s="31"/>
      <c r="F21" s="31"/>
      <c r="H21" s="31"/>
      <c r="I21" s="31"/>
      <c r="K21" s="31"/>
      <c r="L21" s="31"/>
      <c r="M21" s="26"/>
      <c r="N21" s="31"/>
      <c r="O21" s="31"/>
    </row>
    <row r="22" spans="2:15">
      <c r="B22" s="31"/>
      <c r="C22" s="31"/>
      <c r="E22" s="31"/>
      <c r="F22" s="31"/>
      <c r="H22" s="31"/>
      <c r="I22" s="31"/>
      <c r="K22" s="31"/>
      <c r="L22" s="31"/>
      <c r="M22" s="26"/>
      <c r="N22" s="31"/>
      <c r="O22" s="31"/>
    </row>
    <row r="23" spans="2:15">
      <c r="B23" s="31"/>
      <c r="C23" s="31"/>
      <c r="E23" s="31"/>
      <c r="F23" s="31"/>
      <c r="H23" s="31"/>
      <c r="I23" s="31"/>
      <c r="K23" s="31"/>
      <c r="L23" s="31"/>
      <c r="M23" s="26"/>
      <c r="N23" s="31"/>
      <c r="O23" s="31"/>
    </row>
    <row r="24" spans="2:15">
      <c r="B24" s="31"/>
      <c r="C24" s="31"/>
      <c r="E24" s="31"/>
      <c r="F24" s="31"/>
      <c r="H24" s="31"/>
      <c r="I24" s="31"/>
      <c r="K24" s="31"/>
      <c r="L24" s="31"/>
      <c r="M24" s="26"/>
      <c r="N24" s="31"/>
      <c r="O24" s="31"/>
    </row>
    <row r="25" spans="2:15">
      <c r="B25" s="31"/>
      <c r="C25" s="31"/>
      <c r="E25" s="31"/>
      <c r="F25" s="31"/>
      <c r="G25" s="28"/>
      <c r="H25" s="31"/>
      <c r="I25" s="31"/>
      <c r="K25" s="31"/>
      <c r="L25" s="31"/>
      <c r="M25" s="26"/>
      <c r="N25" s="31"/>
      <c r="O25" s="31"/>
    </row>
    <row r="26" spans="2:15">
      <c r="B26" s="31"/>
      <c r="C26" s="31"/>
      <c r="E26" s="31"/>
      <c r="F26" s="31"/>
      <c r="H26" s="31"/>
      <c r="I26" s="31"/>
      <c r="K26" s="31"/>
      <c r="L26" s="31"/>
      <c r="M26" s="26"/>
      <c r="N26" s="31"/>
      <c r="O26" s="31"/>
    </row>
    <row r="27" spans="2:15">
      <c r="B27" s="31"/>
      <c r="C27" s="31"/>
      <c r="E27" s="31"/>
      <c r="F27" s="31"/>
      <c r="H27" s="31"/>
      <c r="I27" s="31"/>
      <c r="K27" s="31"/>
      <c r="L27" s="31"/>
      <c r="M27" s="26"/>
      <c r="N27" s="31"/>
      <c r="O27" s="31"/>
    </row>
    <row r="28" spans="2:15">
      <c r="B28" s="31"/>
      <c r="C28" s="31"/>
      <c r="E28" s="31"/>
      <c r="F28" s="31"/>
      <c r="H28" s="31"/>
      <c r="I28" s="31"/>
      <c r="K28" s="31"/>
      <c r="L28" s="31"/>
      <c r="M28" s="26"/>
      <c r="N28" s="31"/>
      <c r="O28" s="31"/>
    </row>
    <row r="29" spans="2:15">
      <c r="B29" s="31"/>
      <c r="C29" s="31"/>
      <c r="E29" s="31"/>
      <c r="F29" s="31"/>
      <c r="H29" s="31"/>
      <c r="I29" s="31"/>
      <c r="K29" s="31"/>
      <c r="L29" s="31"/>
      <c r="M29" s="26"/>
      <c r="N29" s="31"/>
      <c r="O29" s="31"/>
    </row>
    <row r="30" spans="2:15">
      <c r="B30" s="31"/>
      <c r="C30" s="31"/>
      <c r="E30" s="31"/>
      <c r="F30" s="31"/>
      <c r="H30" s="31"/>
      <c r="I30" s="31"/>
      <c r="K30" s="31"/>
      <c r="L30" s="31"/>
      <c r="M30" s="26"/>
      <c r="N30" s="31"/>
      <c r="O30" s="31"/>
    </row>
    <row r="31" spans="2:15">
      <c r="B31" s="31"/>
      <c r="C31" s="31"/>
      <c r="E31" s="31"/>
      <c r="F31" s="31"/>
      <c r="H31" s="31"/>
      <c r="I31" s="31"/>
      <c r="K31" s="31"/>
      <c r="L31" s="31"/>
      <c r="M31" s="26"/>
      <c r="N31" s="31"/>
      <c r="O31" s="31"/>
    </row>
    <row r="32" spans="2:15">
      <c r="B32" s="31"/>
      <c r="C32" s="31"/>
      <c r="E32" s="31"/>
      <c r="F32" s="31"/>
      <c r="H32" s="31"/>
      <c r="I32" s="31"/>
      <c r="K32" s="31"/>
      <c r="L32" s="31"/>
      <c r="M32" s="26"/>
      <c r="N32" s="31"/>
      <c r="O32" s="31"/>
    </row>
    <row r="33" spans="2:15">
      <c r="B33" s="31"/>
      <c r="C33" s="31"/>
      <c r="E33" s="31"/>
      <c r="F33" s="31"/>
      <c r="H33" s="31"/>
      <c r="I33" s="31"/>
      <c r="K33" s="31"/>
      <c r="L33" s="31"/>
      <c r="M33" s="26"/>
      <c r="N33" s="31"/>
      <c r="O33" s="31"/>
    </row>
    <row r="34" spans="2:15">
      <c r="B34" s="31"/>
      <c r="C34" s="31"/>
      <c r="E34" s="31"/>
      <c r="F34" s="31"/>
      <c r="H34" s="31"/>
      <c r="I34" s="31"/>
      <c r="K34" s="31"/>
      <c r="L34" s="31"/>
      <c r="M34" s="26"/>
      <c r="N34" s="31"/>
      <c r="O34" s="31"/>
    </row>
    <row r="35" spans="2:15">
      <c r="B35" s="31"/>
      <c r="C35" s="31"/>
      <c r="E35" s="31"/>
      <c r="F35" s="31"/>
      <c r="H35" s="31"/>
      <c r="I35" s="31"/>
      <c r="K35" s="31"/>
      <c r="L35" s="31"/>
      <c r="M35" s="26"/>
      <c r="N35" s="31"/>
      <c r="O35" s="31"/>
    </row>
    <row r="36" spans="2:15">
      <c r="B36" s="31"/>
      <c r="C36" s="31"/>
      <c r="E36" s="31"/>
      <c r="F36" s="31"/>
      <c r="H36" s="31"/>
      <c r="I36" s="31"/>
      <c r="K36" s="31"/>
      <c r="L36" s="31"/>
      <c r="M36" s="26"/>
      <c r="N36" s="31"/>
      <c r="O36" s="31"/>
    </row>
    <row r="37" spans="2:15">
      <c r="B37" s="31"/>
      <c r="C37" s="31"/>
      <c r="E37" s="31"/>
      <c r="F37" s="31"/>
      <c r="H37" s="31"/>
      <c r="I37" s="31"/>
      <c r="K37" s="31"/>
      <c r="L37" s="31"/>
      <c r="M37" s="26"/>
      <c r="N37" s="31"/>
      <c r="O37" s="31"/>
    </row>
    <row r="38" spans="2:15">
      <c r="B38" s="31"/>
      <c r="C38" s="31"/>
      <c r="E38" s="31"/>
      <c r="F38" s="31"/>
      <c r="H38" s="31"/>
      <c r="I38" s="31"/>
      <c r="K38" s="31"/>
      <c r="L38" s="31"/>
      <c r="M38" s="26"/>
      <c r="N38" s="31"/>
      <c r="O38" s="31"/>
    </row>
    <row r="39" spans="2:15">
      <c r="B39" s="31"/>
      <c r="C39" s="31"/>
      <c r="E39" s="31"/>
      <c r="F39" s="31"/>
      <c r="H39" s="31"/>
      <c r="I39" s="31"/>
      <c r="K39" s="31"/>
      <c r="L39" s="31"/>
      <c r="M39" s="26"/>
      <c r="N39" s="31"/>
      <c r="O39" s="31"/>
    </row>
    <row r="40" spans="2:15">
      <c r="B40" s="31"/>
      <c r="C40" s="31"/>
      <c r="E40" s="31"/>
      <c r="F40" s="31"/>
      <c r="H40" s="31"/>
      <c r="I40" s="31"/>
      <c r="K40" s="31"/>
      <c r="L40" s="31"/>
      <c r="M40" s="26"/>
      <c r="N40" s="31"/>
      <c r="O40" s="31"/>
    </row>
    <row r="42" spans="2:15" ht="15.75" thickBot="1"/>
    <row r="43" spans="2:15" ht="21.75" thickBot="1">
      <c r="B43" s="107" t="s">
        <v>145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</row>
    <row r="45" spans="2:15">
      <c r="B45" s="110" t="s">
        <v>107</v>
      </c>
      <c r="C45" s="112"/>
      <c r="E45" s="110" t="s">
        <v>109</v>
      </c>
      <c r="F45" s="112"/>
      <c r="G45" s="29"/>
      <c r="H45" s="110" t="s">
        <v>110</v>
      </c>
      <c r="I45" s="112"/>
      <c r="K45" s="110" t="s">
        <v>111</v>
      </c>
      <c r="L45" s="112"/>
      <c r="N45" s="110" t="s">
        <v>112</v>
      </c>
      <c r="O45" s="112"/>
    </row>
    <row r="46" spans="2:15">
      <c r="E46" s="4"/>
      <c r="H46" s="4"/>
      <c r="K46" s="4"/>
      <c r="M46" s="26"/>
      <c r="N46" s="27"/>
      <c r="O46" s="26"/>
    </row>
    <row r="47" spans="2:15" s="4" customFormat="1">
      <c r="B47" s="4" t="s">
        <v>108</v>
      </c>
      <c r="C47" s="31" t="str">
        <f>IF(C16="","",C16)</f>
        <v/>
      </c>
      <c r="E47" s="4" t="s">
        <v>108</v>
      </c>
      <c r="F47" s="31" t="str">
        <f>IF(F16="","",F16)</f>
        <v/>
      </c>
      <c r="H47" s="4" t="s">
        <v>108</v>
      </c>
      <c r="I47" s="31" t="str">
        <f>IF(I16="","",I16)</f>
        <v/>
      </c>
      <c r="K47" s="4" t="s">
        <v>108</v>
      </c>
      <c r="L47" s="31" t="str">
        <f>IF(L16="","",L16)</f>
        <v/>
      </c>
      <c r="N47" s="4" t="s">
        <v>108</v>
      </c>
      <c r="O47" s="31" t="str">
        <f>IF(O16="","",O16)</f>
        <v/>
      </c>
    </row>
    <row r="48" spans="2:15" s="4" customFormat="1">
      <c r="B48" t="s">
        <v>147</v>
      </c>
      <c r="C48" s="31"/>
      <c r="E48" t="s">
        <v>147</v>
      </c>
      <c r="F48" s="31"/>
      <c r="H48" t="s">
        <v>147</v>
      </c>
      <c r="I48" s="31"/>
      <c r="K48" t="s">
        <v>147</v>
      </c>
      <c r="L48" s="31"/>
      <c r="N48" t="s">
        <v>147</v>
      </c>
      <c r="O48" s="31"/>
    </row>
    <row r="49" spans="2:15" s="4" customFormat="1">
      <c r="B49" t="s">
        <v>148</v>
      </c>
      <c r="C49" s="31"/>
      <c r="E49" t="s">
        <v>148</v>
      </c>
      <c r="F49" s="31"/>
      <c r="H49" t="s">
        <v>148</v>
      </c>
      <c r="I49" s="31"/>
      <c r="K49" t="s">
        <v>148</v>
      </c>
      <c r="L49" s="31"/>
      <c r="N49" t="s">
        <v>148</v>
      </c>
      <c r="O49" s="31"/>
    </row>
    <row r="50" spans="2:15">
      <c r="M50" s="26"/>
    </row>
    <row r="51" spans="2:15">
      <c r="B51" s="31"/>
      <c r="C51" s="31"/>
      <c r="E51" s="31"/>
      <c r="F51" s="31"/>
      <c r="H51" s="31"/>
      <c r="I51" s="31"/>
      <c r="K51" s="31"/>
      <c r="L51" s="31"/>
      <c r="M51" s="26"/>
      <c r="N51" s="31"/>
      <c r="O51" s="31"/>
    </row>
    <row r="52" spans="2:15">
      <c r="B52" s="31"/>
      <c r="C52" s="31"/>
      <c r="E52" s="31"/>
      <c r="F52" s="31"/>
      <c r="H52" s="31"/>
      <c r="I52" s="31"/>
      <c r="K52" s="31"/>
      <c r="L52" s="31"/>
      <c r="M52" s="26"/>
      <c r="N52" s="31"/>
      <c r="O52" s="31"/>
    </row>
    <row r="53" spans="2:15">
      <c r="B53" s="31"/>
      <c r="C53" s="31"/>
      <c r="E53" s="31"/>
      <c r="F53" s="31"/>
      <c r="H53" s="31"/>
      <c r="I53" s="31"/>
      <c r="K53" s="31"/>
      <c r="L53" s="31"/>
      <c r="M53" s="26"/>
      <c r="N53" s="31"/>
      <c r="O53" s="31"/>
    </row>
    <row r="54" spans="2:15">
      <c r="B54" s="31"/>
      <c r="C54" s="31"/>
      <c r="E54" s="31"/>
      <c r="F54" s="31"/>
      <c r="H54" s="31"/>
      <c r="I54" s="31"/>
      <c r="K54" s="31"/>
      <c r="L54" s="31"/>
      <c r="M54" s="26"/>
      <c r="N54" s="31"/>
      <c r="O54" s="31"/>
    </row>
    <row r="55" spans="2:15">
      <c r="B55" s="31"/>
      <c r="C55" s="31"/>
      <c r="E55" s="31"/>
      <c r="F55" s="31"/>
      <c r="H55" s="31"/>
      <c r="I55" s="31"/>
      <c r="K55" s="31"/>
      <c r="L55" s="31"/>
      <c r="M55" s="26"/>
      <c r="N55" s="31"/>
      <c r="O55" s="31"/>
    </row>
    <row r="56" spans="2:15">
      <c r="B56" s="31"/>
      <c r="C56" s="31"/>
      <c r="E56" s="31"/>
      <c r="F56" s="31"/>
      <c r="G56" s="28"/>
      <c r="H56" s="31"/>
      <c r="I56" s="31"/>
      <c r="K56" s="31"/>
      <c r="L56" s="31"/>
      <c r="M56" s="26"/>
      <c r="N56" s="31"/>
      <c r="O56" s="31"/>
    </row>
    <row r="57" spans="2:15">
      <c r="B57" s="31"/>
      <c r="C57" s="31"/>
      <c r="E57" s="31"/>
      <c r="F57" s="31"/>
      <c r="H57" s="31"/>
      <c r="I57" s="31"/>
      <c r="K57" s="31"/>
      <c r="L57" s="31"/>
      <c r="M57" s="26"/>
      <c r="N57" s="31"/>
      <c r="O57" s="31"/>
    </row>
    <row r="58" spans="2:15">
      <c r="B58" s="31"/>
      <c r="C58" s="31"/>
      <c r="E58" s="31"/>
      <c r="F58" s="31"/>
      <c r="H58" s="31"/>
      <c r="I58" s="31"/>
      <c r="K58" s="31"/>
      <c r="L58" s="31"/>
      <c r="M58" s="26"/>
      <c r="N58" s="31"/>
      <c r="O58" s="31"/>
    </row>
    <row r="59" spans="2:15">
      <c r="B59" s="31"/>
      <c r="C59" s="31"/>
      <c r="E59" s="31"/>
      <c r="F59" s="31"/>
      <c r="H59" s="31"/>
      <c r="I59" s="31"/>
      <c r="K59" s="31"/>
      <c r="L59" s="31"/>
      <c r="M59" s="26"/>
      <c r="N59" s="31"/>
      <c r="O59" s="31"/>
    </row>
    <row r="60" spans="2:15">
      <c r="B60" s="31"/>
      <c r="C60" s="31"/>
      <c r="E60" s="31"/>
      <c r="F60" s="31"/>
      <c r="H60" s="31"/>
      <c r="I60" s="31"/>
      <c r="K60" s="31"/>
      <c r="L60" s="31"/>
      <c r="M60" s="26"/>
      <c r="N60" s="31"/>
      <c r="O60" s="31"/>
    </row>
    <row r="61" spans="2:15">
      <c r="B61" s="31"/>
      <c r="C61" s="31"/>
      <c r="E61" s="31"/>
      <c r="F61" s="31"/>
      <c r="H61" s="31"/>
      <c r="I61" s="31"/>
      <c r="K61" s="31"/>
      <c r="L61" s="31"/>
      <c r="M61" s="26"/>
      <c r="N61" s="31"/>
      <c r="O61" s="31"/>
    </row>
    <row r="62" spans="2:15">
      <c r="B62" s="31"/>
      <c r="C62" s="31"/>
      <c r="E62" s="31"/>
      <c r="F62" s="31"/>
      <c r="H62" s="31"/>
      <c r="I62" s="31"/>
      <c r="K62" s="31"/>
      <c r="L62" s="31"/>
      <c r="M62" s="26"/>
      <c r="N62" s="31"/>
      <c r="O62" s="31"/>
    </row>
    <row r="63" spans="2:15">
      <c r="B63" s="31"/>
      <c r="C63" s="31"/>
      <c r="E63" s="31"/>
      <c r="F63" s="31"/>
      <c r="H63" s="31"/>
      <c r="I63" s="31"/>
      <c r="K63" s="31"/>
      <c r="L63" s="31"/>
      <c r="M63" s="26"/>
      <c r="N63" s="31"/>
      <c r="O63" s="31"/>
    </row>
    <row r="64" spans="2:15">
      <c r="B64" s="31"/>
      <c r="C64" s="31"/>
      <c r="E64" s="31"/>
      <c r="F64" s="31"/>
      <c r="H64" s="31"/>
      <c r="I64" s="31"/>
      <c r="K64" s="31"/>
      <c r="L64" s="31"/>
      <c r="M64" s="26"/>
      <c r="N64" s="31"/>
      <c r="O64" s="31"/>
    </row>
    <row r="65" spans="2:15">
      <c r="B65" s="31"/>
      <c r="C65" s="31"/>
      <c r="E65" s="31"/>
      <c r="F65" s="31"/>
      <c r="H65" s="31"/>
      <c r="I65" s="31"/>
      <c r="K65" s="31"/>
      <c r="L65" s="31"/>
      <c r="M65" s="26"/>
      <c r="N65" s="31"/>
      <c r="O65" s="31"/>
    </row>
    <row r="66" spans="2:15">
      <c r="B66" s="31"/>
      <c r="C66" s="31"/>
      <c r="E66" s="31"/>
      <c r="F66" s="31"/>
      <c r="H66" s="31"/>
      <c r="I66" s="31"/>
      <c r="K66" s="31"/>
      <c r="L66" s="31"/>
      <c r="M66" s="26"/>
      <c r="N66" s="31"/>
      <c r="O66" s="31"/>
    </row>
    <row r="67" spans="2:15">
      <c r="B67" s="31"/>
      <c r="C67" s="31"/>
      <c r="E67" s="31"/>
      <c r="F67" s="31"/>
      <c r="H67" s="31"/>
      <c r="I67" s="31"/>
      <c r="K67" s="31"/>
      <c r="L67" s="31"/>
      <c r="M67" s="26"/>
      <c r="N67" s="31"/>
      <c r="O67" s="31"/>
    </row>
    <row r="68" spans="2:15">
      <c r="B68" s="31"/>
      <c r="C68" s="31"/>
      <c r="E68" s="31"/>
      <c r="F68" s="31"/>
      <c r="H68" s="31"/>
      <c r="I68" s="31"/>
      <c r="K68" s="31"/>
      <c r="L68" s="31"/>
      <c r="M68" s="26"/>
      <c r="N68" s="31"/>
      <c r="O68" s="31"/>
    </row>
    <row r="69" spans="2:15">
      <c r="B69" s="31"/>
      <c r="C69" s="31"/>
      <c r="E69" s="31"/>
      <c r="F69" s="31"/>
      <c r="H69" s="31"/>
      <c r="I69" s="31"/>
      <c r="K69" s="31"/>
      <c r="L69" s="31"/>
      <c r="M69" s="26"/>
      <c r="N69" s="31"/>
      <c r="O69" s="31"/>
    </row>
    <row r="70" spans="2:15">
      <c r="B70" s="31"/>
      <c r="C70" s="31"/>
      <c r="E70" s="31"/>
      <c r="F70" s="31"/>
      <c r="H70" s="31"/>
      <c r="I70" s="31"/>
      <c r="K70" s="31"/>
      <c r="L70" s="31"/>
      <c r="M70" s="26"/>
      <c r="N70" s="31"/>
      <c r="O70" s="31"/>
    </row>
    <row r="71" spans="2:15">
      <c r="B71" s="31"/>
      <c r="C71" s="31"/>
      <c r="E71" s="31"/>
      <c r="F71" s="31"/>
      <c r="H71" s="31"/>
      <c r="I71" s="31"/>
      <c r="K71" s="31"/>
      <c r="L71" s="31"/>
      <c r="M71" s="26"/>
      <c r="N71" s="31"/>
      <c r="O71" s="31"/>
    </row>
  </sheetData>
  <mergeCells count="15">
    <mergeCell ref="B2:O2"/>
    <mergeCell ref="B43:O43"/>
    <mergeCell ref="B45:C45"/>
    <mergeCell ref="E45:F45"/>
    <mergeCell ref="H45:I45"/>
    <mergeCell ref="K45:L45"/>
    <mergeCell ref="N45:O45"/>
    <mergeCell ref="B4:F4"/>
    <mergeCell ref="B12:O12"/>
    <mergeCell ref="B14:C14"/>
    <mergeCell ref="E14:F14"/>
    <mergeCell ref="H14:I14"/>
    <mergeCell ref="K14:L14"/>
    <mergeCell ref="N14:O14"/>
    <mergeCell ref="H4:L4"/>
  </mergeCells>
  <conditionalFormatting sqref="F6:F7">
    <cfRule type="expression" dxfId="94" priority="61">
      <formula>F6&lt;0.01</formula>
    </cfRule>
    <cfRule type="expression" dxfId="93" priority="62">
      <formula>F6&gt;0.01</formula>
    </cfRule>
  </conditionalFormatting>
  <conditionalFormatting sqref="L6:L8">
    <cfRule type="expression" dxfId="92" priority="57">
      <formula>L6&lt;0.01</formula>
    </cfRule>
    <cfRule type="expression" dxfId="91" priority="58">
      <formula>L6&gt;0.01</formula>
    </cfRule>
  </conditionalFormatting>
  <conditionalFormatting sqref="F8">
    <cfRule type="expression" dxfId="90" priority="55">
      <formula>F8&lt;0.01</formula>
    </cfRule>
    <cfRule type="expression" dxfId="89" priority="56">
      <formula>F8&gt;0.01</formula>
    </cfRule>
  </conditionalFormatting>
  <conditionalFormatting sqref="C8:D8">
    <cfRule type="containsText" dxfId="88" priority="53" operator="containsText" text="&quot;&quot;">
      <formula>NOT(ISERROR(SEARCH("""""",C8)))</formula>
    </cfRule>
  </conditionalFormatting>
  <conditionalFormatting sqref="C8:D8">
    <cfRule type="containsBlanks" dxfId="87" priority="54">
      <formula>LEN(TRIM(C8))=0</formula>
    </cfRule>
  </conditionalFormatting>
  <conditionalFormatting sqref="I8:J8">
    <cfRule type="containsText" dxfId="86" priority="49" operator="containsText" text="&quot;&quot;">
      <formula>NOT(ISERROR(SEARCH("""""",I8)))</formula>
    </cfRule>
  </conditionalFormatting>
  <conditionalFormatting sqref="I8:J8">
    <cfRule type="containsBlanks" dxfId="85" priority="50">
      <formula>LEN(TRIM(I8))=0</formula>
    </cfRule>
  </conditionalFormatting>
  <conditionalFormatting sqref="B20:C40">
    <cfRule type="containsText" dxfId="84" priority="47" operator="containsText" text="&quot;&quot;">
      <formula>NOT(ISERROR(SEARCH("""""",B20)))</formula>
    </cfRule>
  </conditionalFormatting>
  <conditionalFormatting sqref="B20:C40">
    <cfRule type="containsBlanks" dxfId="83" priority="48">
      <formula>LEN(TRIM(B20))=0</formula>
    </cfRule>
  </conditionalFormatting>
  <conditionalFormatting sqref="C16:C18">
    <cfRule type="containsText" dxfId="82" priority="45" operator="containsText" text="&quot;&quot;">
      <formula>NOT(ISERROR(SEARCH("""""",C16)))</formula>
    </cfRule>
  </conditionalFormatting>
  <conditionalFormatting sqref="C16:C18">
    <cfRule type="containsBlanks" dxfId="81" priority="46">
      <formula>LEN(TRIM(C16))=0</formula>
    </cfRule>
  </conditionalFormatting>
  <conditionalFormatting sqref="E20:F40">
    <cfRule type="containsText" dxfId="80" priority="43" operator="containsText" text="&quot;&quot;">
      <formula>NOT(ISERROR(SEARCH("""""",E20)))</formula>
    </cfRule>
  </conditionalFormatting>
  <conditionalFormatting sqref="E20:F40">
    <cfRule type="containsBlanks" dxfId="79" priority="44">
      <formula>LEN(TRIM(E20))=0</formula>
    </cfRule>
  </conditionalFormatting>
  <conditionalFormatting sqref="F16:F18">
    <cfRule type="containsText" dxfId="78" priority="41" operator="containsText" text="&quot;&quot;">
      <formula>NOT(ISERROR(SEARCH("""""",F16)))</formula>
    </cfRule>
  </conditionalFormatting>
  <conditionalFormatting sqref="F16:F18">
    <cfRule type="containsBlanks" dxfId="77" priority="42">
      <formula>LEN(TRIM(F16))=0</formula>
    </cfRule>
  </conditionalFormatting>
  <conditionalFormatting sqref="H20:I40">
    <cfRule type="containsText" dxfId="76" priority="39" operator="containsText" text="&quot;&quot;">
      <formula>NOT(ISERROR(SEARCH("""""",H20)))</formula>
    </cfRule>
  </conditionalFormatting>
  <conditionalFormatting sqref="H20:I40">
    <cfRule type="containsBlanks" dxfId="75" priority="40">
      <formula>LEN(TRIM(H20))=0</formula>
    </cfRule>
  </conditionalFormatting>
  <conditionalFormatting sqref="I16:I18">
    <cfRule type="containsText" dxfId="74" priority="37" operator="containsText" text="&quot;&quot;">
      <formula>NOT(ISERROR(SEARCH("""""",I16)))</formula>
    </cfRule>
  </conditionalFormatting>
  <conditionalFormatting sqref="I16:I18">
    <cfRule type="containsBlanks" dxfId="73" priority="38">
      <formula>LEN(TRIM(I16))=0</formula>
    </cfRule>
  </conditionalFormatting>
  <conditionalFormatting sqref="K20:L40">
    <cfRule type="containsText" dxfId="72" priority="35" operator="containsText" text="&quot;&quot;">
      <formula>NOT(ISERROR(SEARCH("""""",K20)))</formula>
    </cfRule>
  </conditionalFormatting>
  <conditionalFormatting sqref="K20:L40">
    <cfRule type="containsBlanks" dxfId="71" priority="36">
      <formula>LEN(TRIM(K20))=0</formula>
    </cfRule>
  </conditionalFormatting>
  <conditionalFormatting sqref="L16:L18">
    <cfRule type="containsText" dxfId="70" priority="33" operator="containsText" text="&quot;&quot;">
      <formula>NOT(ISERROR(SEARCH("""""",L16)))</formula>
    </cfRule>
  </conditionalFormatting>
  <conditionalFormatting sqref="L16:L18">
    <cfRule type="containsBlanks" dxfId="69" priority="34">
      <formula>LEN(TRIM(L16))=0</formula>
    </cfRule>
  </conditionalFormatting>
  <conditionalFormatting sqref="N20:O40">
    <cfRule type="containsText" dxfId="68" priority="31" operator="containsText" text="&quot;&quot;">
      <formula>NOT(ISERROR(SEARCH("""""",N20)))</formula>
    </cfRule>
  </conditionalFormatting>
  <conditionalFormatting sqref="N20:O40">
    <cfRule type="containsBlanks" dxfId="67" priority="32">
      <formula>LEN(TRIM(N20))=0</formula>
    </cfRule>
  </conditionalFormatting>
  <conditionalFormatting sqref="O16:O18">
    <cfRule type="containsText" dxfId="66" priority="29" operator="containsText" text="&quot;&quot;">
      <formula>NOT(ISERROR(SEARCH("""""",O16)))</formula>
    </cfRule>
  </conditionalFormatting>
  <conditionalFormatting sqref="O16:O18">
    <cfRule type="containsBlanks" dxfId="65" priority="30">
      <formula>LEN(TRIM(O16))=0</formula>
    </cfRule>
  </conditionalFormatting>
  <conditionalFormatting sqref="B51:C71">
    <cfRule type="containsText" dxfId="64" priority="27" operator="containsText" text="&quot;&quot;">
      <formula>NOT(ISERROR(SEARCH("""""",B51)))</formula>
    </cfRule>
  </conditionalFormatting>
  <conditionalFormatting sqref="B51:C71">
    <cfRule type="containsBlanks" dxfId="63" priority="28">
      <formula>LEN(TRIM(B51))=0</formula>
    </cfRule>
  </conditionalFormatting>
  <conditionalFormatting sqref="C47:C49">
    <cfRule type="containsText" dxfId="62" priority="25" operator="containsText" text="&quot;&quot;">
      <formula>NOT(ISERROR(SEARCH("""""",C47)))</formula>
    </cfRule>
  </conditionalFormatting>
  <conditionalFormatting sqref="C47:C49">
    <cfRule type="containsBlanks" dxfId="61" priority="26">
      <formula>LEN(TRIM(C47))=0</formula>
    </cfRule>
  </conditionalFormatting>
  <conditionalFormatting sqref="E51:F71">
    <cfRule type="containsText" dxfId="60" priority="23" operator="containsText" text="&quot;&quot;">
      <formula>NOT(ISERROR(SEARCH("""""",E51)))</formula>
    </cfRule>
  </conditionalFormatting>
  <conditionalFormatting sqref="E51:F71">
    <cfRule type="containsBlanks" dxfId="59" priority="24">
      <formula>LEN(TRIM(E51))=0</formula>
    </cfRule>
  </conditionalFormatting>
  <conditionalFormatting sqref="F48:F49">
    <cfRule type="containsText" dxfId="58" priority="21" operator="containsText" text="&quot;&quot;">
      <formula>NOT(ISERROR(SEARCH("""""",F48)))</formula>
    </cfRule>
  </conditionalFormatting>
  <conditionalFormatting sqref="F48:F49">
    <cfRule type="containsBlanks" dxfId="57" priority="22">
      <formula>LEN(TRIM(F48))=0</formula>
    </cfRule>
  </conditionalFormatting>
  <conditionalFormatting sqref="H51:I71">
    <cfRule type="containsText" dxfId="56" priority="19" operator="containsText" text="&quot;&quot;">
      <formula>NOT(ISERROR(SEARCH("""""",H51)))</formula>
    </cfRule>
  </conditionalFormatting>
  <conditionalFormatting sqref="H51:I71">
    <cfRule type="containsBlanks" dxfId="55" priority="20">
      <formula>LEN(TRIM(H51))=0</formula>
    </cfRule>
  </conditionalFormatting>
  <conditionalFormatting sqref="I48:I49">
    <cfRule type="containsText" dxfId="54" priority="17" operator="containsText" text="&quot;&quot;">
      <formula>NOT(ISERROR(SEARCH("""""",I48)))</formula>
    </cfRule>
  </conditionalFormatting>
  <conditionalFormatting sqref="I48:I49">
    <cfRule type="containsBlanks" dxfId="53" priority="18">
      <formula>LEN(TRIM(I48))=0</formula>
    </cfRule>
  </conditionalFormatting>
  <conditionalFormatting sqref="K51:L71">
    <cfRule type="containsText" dxfId="52" priority="15" operator="containsText" text="&quot;&quot;">
      <formula>NOT(ISERROR(SEARCH("""""",K51)))</formula>
    </cfRule>
  </conditionalFormatting>
  <conditionalFormatting sqref="K51:L71">
    <cfRule type="containsBlanks" dxfId="51" priority="16">
      <formula>LEN(TRIM(K51))=0</formula>
    </cfRule>
  </conditionalFormatting>
  <conditionalFormatting sqref="L48:L49">
    <cfRule type="containsText" dxfId="50" priority="13" operator="containsText" text="&quot;&quot;">
      <formula>NOT(ISERROR(SEARCH("""""",L48)))</formula>
    </cfRule>
  </conditionalFormatting>
  <conditionalFormatting sqref="L48:L49">
    <cfRule type="containsBlanks" dxfId="49" priority="14">
      <formula>LEN(TRIM(L48))=0</formula>
    </cfRule>
  </conditionalFormatting>
  <conditionalFormatting sqref="N51:O71">
    <cfRule type="containsText" dxfId="48" priority="11" operator="containsText" text="&quot;&quot;">
      <formula>NOT(ISERROR(SEARCH("""""",N51)))</formula>
    </cfRule>
  </conditionalFormatting>
  <conditionalFormatting sqref="N51:O71">
    <cfRule type="containsBlanks" dxfId="47" priority="12">
      <formula>LEN(TRIM(N51))=0</formula>
    </cfRule>
  </conditionalFormatting>
  <conditionalFormatting sqref="O48:O49">
    <cfRule type="containsText" dxfId="46" priority="9" operator="containsText" text="&quot;&quot;">
      <formula>NOT(ISERROR(SEARCH("""""",O48)))</formula>
    </cfRule>
  </conditionalFormatting>
  <conditionalFormatting sqref="O48:O49">
    <cfRule type="containsBlanks" dxfId="45" priority="10">
      <formula>LEN(TRIM(O48))=0</formula>
    </cfRule>
  </conditionalFormatting>
  <conditionalFormatting sqref="F47">
    <cfRule type="containsText" dxfId="44" priority="7" operator="containsText" text="&quot;&quot;">
      <formula>NOT(ISERROR(SEARCH("""""",F47)))</formula>
    </cfRule>
  </conditionalFormatting>
  <conditionalFormatting sqref="F47">
    <cfRule type="containsBlanks" dxfId="43" priority="8">
      <formula>LEN(TRIM(F47))=0</formula>
    </cfRule>
  </conditionalFormatting>
  <conditionalFormatting sqref="I47">
    <cfRule type="containsText" dxfId="42" priority="5" operator="containsText" text="&quot;&quot;">
      <formula>NOT(ISERROR(SEARCH("""""",I47)))</formula>
    </cfRule>
  </conditionalFormatting>
  <conditionalFormatting sqref="I47">
    <cfRule type="containsBlanks" dxfId="41" priority="6">
      <formula>LEN(TRIM(I47))=0</formula>
    </cfRule>
  </conditionalFormatting>
  <conditionalFormatting sqref="L47">
    <cfRule type="containsText" dxfId="40" priority="3" operator="containsText" text="&quot;&quot;">
      <formula>NOT(ISERROR(SEARCH("""""",L47)))</formula>
    </cfRule>
  </conditionalFormatting>
  <conditionalFormatting sqref="L47">
    <cfRule type="containsBlanks" dxfId="39" priority="4">
      <formula>LEN(TRIM(L47))=0</formula>
    </cfRule>
  </conditionalFormatting>
  <conditionalFormatting sqref="O47">
    <cfRule type="containsText" dxfId="38" priority="1" operator="containsText" text="&quot;&quot;">
      <formula>NOT(ISERROR(SEARCH("""""",O47)))</formula>
    </cfRule>
  </conditionalFormatting>
  <conditionalFormatting sqref="O47">
    <cfRule type="containsBlanks" dxfId="37" priority="2">
      <formula>LEN(TRIM(O47))=0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1"/>
  <sheetViews>
    <sheetView workbookViewId="0">
      <selection sqref="A1:XFD1048576"/>
    </sheetView>
  </sheetViews>
  <sheetFormatPr defaultColWidth="11.42578125" defaultRowHeight="15"/>
  <sheetData>
    <row r="1" spans="1:28" ht="18.75">
      <c r="A1" s="38" t="s">
        <v>114</v>
      </c>
      <c r="B1" s="38"/>
      <c r="C1" s="38"/>
    </row>
    <row r="2" spans="1:28" ht="15.75" thickBot="1"/>
    <row r="3" spans="1:28" ht="21.75" thickBot="1">
      <c r="A3" s="136" t="s">
        <v>107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9"/>
    </row>
    <row r="4" spans="1:28" ht="15.75">
      <c r="A4" s="34" t="s">
        <v>113</v>
      </c>
      <c r="B4" s="31"/>
      <c r="C4" s="3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15.75">
      <c r="A5" s="34"/>
      <c r="B5" s="34"/>
      <c r="C5" s="3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</row>
    <row r="8" spans="1:28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8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1:28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28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28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28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</row>
    <row r="25" spans="1:28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28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8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8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</row>
    <row r="31" spans="1:28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</row>
    <row r="33" spans="1:28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5.75" thickBot="1"/>
    <row r="35" spans="1:28" ht="21.75" thickBot="1">
      <c r="A35" s="136" t="s">
        <v>109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9"/>
    </row>
    <row r="36" spans="1:28" ht="15.75">
      <c r="A36" s="34" t="s">
        <v>113</v>
      </c>
      <c r="B36" s="31"/>
      <c r="C36" s="3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15.75">
      <c r="A37" s="34"/>
      <c r="B37" s="35"/>
      <c r="C37" s="3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</row>
    <row r="39" spans="1:28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  <row r="40" spans="1:28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</row>
    <row r="42" spans="1:28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28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28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28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</row>
    <row r="50" spans="1:28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28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</row>
    <row r="56" spans="1:28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28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</row>
    <row r="62" spans="1:28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ht="15.75" thickBot="1"/>
    <row r="67" spans="1:28" ht="21.75" thickBot="1">
      <c r="A67" s="136" t="s">
        <v>110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9"/>
    </row>
    <row r="68" spans="1:28" ht="15.75">
      <c r="A68" s="34" t="s">
        <v>113</v>
      </c>
      <c r="B68" s="31"/>
      <c r="C68" s="3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 ht="15.75">
      <c r="A69" s="34"/>
      <c r="B69" s="34"/>
      <c r="C69" s="3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28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</row>
    <row r="77" spans="1:28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</row>
    <row r="78" spans="1:28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</row>
    <row r="79" spans="1:28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</row>
    <row r="80" spans="1:28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28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</row>
    <row r="88" spans="1:28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</row>
    <row r="89" spans="1:28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</row>
    <row r="90" spans="1:28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</row>
    <row r="97" spans="1:28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ht="15.75" thickBot="1"/>
    <row r="99" spans="1:28" ht="21.75" thickBot="1">
      <c r="A99" s="136" t="s">
        <v>111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8"/>
    </row>
    <row r="100" spans="1:28" ht="15.75">
      <c r="A100" s="37" t="s">
        <v>113</v>
      </c>
      <c r="B100" s="31"/>
      <c r="C100" s="36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</row>
    <row r="101" spans="1:28" ht="15.75">
      <c r="A101" s="37"/>
      <c r="B101" s="37"/>
      <c r="C101" s="36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</row>
    <row r="102" spans="1:28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1:28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28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</row>
    <row r="114" spans="1:28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</row>
    <row r="115" spans="1:28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</row>
    <row r="116" spans="1:28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</row>
    <row r="117" spans="1:28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</row>
    <row r="118" spans="1:28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</row>
    <row r="119" spans="1:28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</row>
    <row r="120" spans="1:28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</row>
    <row r="121" spans="1:28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</row>
    <row r="122" spans="1:28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</row>
    <row r="123" spans="1:28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</row>
    <row r="124" spans="1:28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</row>
    <row r="125" spans="1:28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</row>
    <row r="126" spans="1:28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</row>
    <row r="127" spans="1:28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</row>
    <row r="128" spans="1:28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</row>
    <row r="129" spans="1:28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</row>
    <row r="130" spans="1:28" ht="15.75" thickBot="1"/>
    <row r="131" spans="1:28" ht="21.75" thickBot="1">
      <c r="A131" s="136" t="s">
        <v>112</v>
      </c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8"/>
    </row>
    <row r="132" spans="1:28" ht="15.75">
      <c r="A132" s="37" t="s">
        <v>113</v>
      </c>
      <c r="B132" s="31"/>
      <c r="C132" s="36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</row>
    <row r="133" spans="1:28" ht="15.75">
      <c r="A133" s="37"/>
      <c r="B133" s="37"/>
      <c r="C133" s="36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</row>
    <row r="134" spans="1:28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</row>
    <row r="135" spans="1:28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</row>
    <row r="136" spans="1:28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</row>
    <row r="137" spans="1:28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</row>
    <row r="138" spans="1:28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</row>
    <row r="139" spans="1:28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</row>
    <row r="140" spans="1:28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</row>
    <row r="141" spans="1:28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</row>
    <row r="142" spans="1:28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</row>
    <row r="143" spans="1:28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</row>
    <row r="144" spans="1:28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</row>
    <row r="145" spans="1:28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</row>
    <row r="146" spans="1:28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</row>
    <row r="147" spans="1:28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</row>
    <row r="148" spans="1:28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</row>
    <row r="149" spans="1:28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</row>
    <row r="150" spans="1:28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</row>
    <row r="151" spans="1:28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</row>
    <row r="152" spans="1:28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</row>
    <row r="153" spans="1:28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</row>
    <row r="154" spans="1:28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</row>
    <row r="155" spans="1:28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</row>
    <row r="156" spans="1:28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</row>
    <row r="157" spans="1:28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</row>
    <row r="158" spans="1:28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</row>
    <row r="159" spans="1:28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</row>
    <row r="160" spans="1:28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</row>
    <row r="161" spans="1:28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</row>
  </sheetData>
  <mergeCells count="5">
    <mergeCell ref="A131:AB131"/>
    <mergeCell ref="A99:AB99"/>
    <mergeCell ref="A67:AB67"/>
    <mergeCell ref="A35:AB35"/>
    <mergeCell ref="A3:AB3"/>
  </mergeCells>
  <conditionalFormatting sqref="A6:AB33">
    <cfRule type="containsText" dxfId="36" priority="19" operator="containsText" text="&quot;&quot;">
      <formula>NOT(ISERROR(SEARCH("""""",A6)))</formula>
    </cfRule>
  </conditionalFormatting>
  <conditionalFormatting sqref="A6:AB33">
    <cfRule type="containsBlanks" dxfId="35" priority="20">
      <formula>LEN(TRIM(A6))=0</formula>
    </cfRule>
  </conditionalFormatting>
  <conditionalFormatting sqref="A38:AB65">
    <cfRule type="containsText" dxfId="34" priority="17" operator="containsText" text="&quot;&quot;">
      <formula>NOT(ISERROR(SEARCH("""""",A38)))</formula>
    </cfRule>
  </conditionalFormatting>
  <conditionalFormatting sqref="A38:AB65">
    <cfRule type="containsBlanks" dxfId="33" priority="18">
      <formula>LEN(TRIM(A38))=0</formula>
    </cfRule>
  </conditionalFormatting>
  <conditionalFormatting sqref="A70:AB97">
    <cfRule type="containsText" dxfId="32" priority="15" operator="containsText" text="&quot;&quot;">
      <formula>NOT(ISERROR(SEARCH("""""",A70)))</formula>
    </cfRule>
  </conditionalFormatting>
  <conditionalFormatting sqref="A70:AB97">
    <cfRule type="containsBlanks" dxfId="31" priority="16">
      <formula>LEN(TRIM(A70))=0</formula>
    </cfRule>
  </conditionalFormatting>
  <conditionalFormatting sqref="A102:AB129">
    <cfRule type="containsText" dxfId="30" priority="13" operator="containsText" text="&quot;&quot;">
      <formula>NOT(ISERROR(SEARCH("""""",A102)))</formula>
    </cfRule>
  </conditionalFormatting>
  <conditionalFormatting sqref="A102:AB129">
    <cfRule type="containsBlanks" dxfId="29" priority="14">
      <formula>LEN(TRIM(A102))=0</formula>
    </cfRule>
  </conditionalFormatting>
  <conditionalFormatting sqref="A134:AB161">
    <cfRule type="containsText" dxfId="28" priority="11" operator="containsText" text="&quot;&quot;">
      <formula>NOT(ISERROR(SEARCH("""""",A134)))</formula>
    </cfRule>
  </conditionalFormatting>
  <conditionalFormatting sqref="A134:AB161">
    <cfRule type="containsBlanks" dxfId="27" priority="12">
      <formula>LEN(TRIM(A134))=0</formula>
    </cfRule>
  </conditionalFormatting>
  <conditionalFormatting sqref="B132">
    <cfRule type="containsText" dxfId="26" priority="9" operator="containsText" text="&quot;&quot;">
      <formula>NOT(ISERROR(SEARCH("""""",B132)))</formula>
    </cfRule>
  </conditionalFormatting>
  <conditionalFormatting sqref="B132">
    <cfRule type="containsBlanks" dxfId="25" priority="10">
      <formula>LEN(TRIM(B132))=0</formula>
    </cfRule>
  </conditionalFormatting>
  <conditionalFormatting sqref="B100">
    <cfRule type="containsText" dxfId="24" priority="7" operator="containsText" text="&quot;&quot;">
      <formula>NOT(ISERROR(SEARCH("""""",B100)))</formula>
    </cfRule>
  </conditionalFormatting>
  <conditionalFormatting sqref="B100">
    <cfRule type="containsBlanks" dxfId="23" priority="8">
      <formula>LEN(TRIM(B100))=0</formula>
    </cfRule>
  </conditionalFormatting>
  <conditionalFormatting sqref="B68">
    <cfRule type="containsText" dxfId="22" priority="5" operator="containsText" text="&quot;&quot;">
      <formula>NOT(ISERROR(SEARCH("""""",B68)))</formula>
    </cfRule>
  </conditionalFormatting>
  <conditionalFormatting sqref="B68">
    <cfRule type="containsBlanks" dxfId="21" priority="6">
      <formula>LEN(TRIM(B68))=0</formula>
    </cfRule>
  </conditionalFormatting>
  <conditionalFormatting sqref="B36">
    <cfRule type="containsText" dxfId="20" priority="3" operator="containsText" text="&quot;&quot;">
      <formula>NOT(ISERROR(SEARCH("""""",B36)))</formula>
    </cfRule>
  </conditionalFormatting>
  <conditionalFormatting sqref="B36">
    <cfRule type="containsBlanks" dxfId="19" priority="4">
      <formula>LEN(TRIM(B36))=0</formula>
    </cfRule>
  </conditionalFormatting>
  <conditionalFormatting sqref="B4">
    <cfRule type="containsText" dxfId="18" priority="1" operator="containsText" text="&quot;&quot;">
      <formula>NOT(ISERROR(SEARCH("""""",B4)))</formula>
    </cfRule>
  </conditionalFormatting>
  <conditionalFormatting sqref="B4">
    <cfRule type="containsBlanks" dxfId="17" priority="2">
      <formula>LEN(TRIM(B4))=0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B1:V42"/>
  <sheetViews>
    <sheetView tabSelected="1" topLeftCell="B1" workbookViewId="0">
      <selection activeCell="J8" sqref="J8"/>
    </sheetView>
  </sheetViews>
  <sheetFormatPr defaultColWidth="8.85546875" defaultRowHeight="15"/>
  <cols>
    <col min="3" max="3" width="10.140625" customWidth="1"/>
    <col min="4" max="4" width="10.140625" bestFit="1" customWidth="1"/>
    <col min="5" max="5" width="10.28515625" bestFit="1" customWidth="1"/>
    <col min="6" max="6" width="12.28515625" bestFit="1" customWidth="1"/>
    <col min="10" max="10" width="12.140625" bestFit="1" customWidth="1"/>
    <col min="15" max="15" width="10.140625" bestFit="1" customWidth="1"/>
    <col min="16" max="17" width="10.42578125" bestFit="1" customWidth="1"/>
  </cols>
  <sheetData>
    <row r="1" spans="2:22" ht="15.75" thickBot="1"/>
    <row r="2" spans="2:22" s="15" customFormat="1" ht="21.75" thickBot="1">
      <c r="B2" s="107" t="s">
        <v>101</v>
      </c>
      <c r="C2" s="108"/>
      <c r="D2" s="108"/>
      <c r="E2" s="108"/>
      <c r="F2" s="108"/>
      <c r="G2" s="108"/>
      <c r="H2" s="108"/>
      <c r="I2" s="108"/>
      <c r="J2" s="109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4" spans="2:22">
      <c r="B4" s="110" t="s">
        <v>7</v>
      </c>
      <c r="C4" s="111"/>
      <c r="D4" s="111"/>
      <c r="E4" s="111"/>
      <c r="F4" s="111"/>
      <c r="G4" s="111"/>
      <c r="H4" s="111"/>
      <c r="I4" s="111"/>
      <c r="J4" s="112"/>
    </row>
    <row r="6" spans="2:22">
      <c r="D6" s="4" t="str">
        <f>Meetsheet!G18</f>
        <v>Begin Punt</v>
      </c>
      <c r="E6" s="4" t="str">
        <f>Meetsheet!H18</f>
        <v>Eind Punt</v>
      </c>
      <c r="F6" s="4" t="s">
        <v>102</v>
      </c>
      <c r="G6" s="4" t="s">
        <v>100</v>
      </c>
      <c r="I6" s="143" t="s">
        <v>106</v>
      </c>
      <c r="J6" s="144"/>
      <c r="L6" s="25"/>
    </row>
    <row r="7" spans="2:22">
      <c r="C7" s="1" t="s">
        <v>19</v>
      </c>
      <c r="D7" s="25">
        <f>Meetsheet!G19</f>
        <v>0</v>
      </c>
      <c r="E7" s="25">
        <f>Meetsheet!H19</f>
        <v>0</v>
      </c>
      <c r="F7" s="25">
        <f>AVERAGE(D7:E7)</f>
        <v>0</v>
      </c>
      <c r="G7" s="72" t="e">
        <f>(ABS(D7-E7))/F7</f>
        <v>#DIV/0!</v>
      </c>
      <c r="I7" s="15" t="s">
        <v>115</v>
      </c>
      <c r="J7" s="85" t="e">
        <f>((F8+273.15)/(293.15))*(1013.25/F7)</f>
        <v>#DIV/0!</v>
      </c>
    </row>
    <row r="8" spans="2:22">
      <c r="C8" s="1" t="s">
        <v>20</v>
      </c>
      <c r="D8" s="46">
        <f>Meetsheet!G20</f>
        <v>0</v>
      </c>
      <c r="E8" s="46">
        <f>Meetsheet!H20</f>
        <v>0</v>
      </c>
      <c r="F8" s="46">
        <f>AVERAGE(D8:E8)</f>
        <v>0</v>
      </c>
      <c r="G8" s="72" t="e">
        <f>(ABS(D8-E8))/F8</f>
        <v>#DIV/0!</v>
      </c>
      <c r="I8" s="15" t="s">
        <v>119</v>
      </c>
      <c r="J8" s="85">
        <v>235.9</v>
      </c>
    </row>
    <row r="9" spans="2:22">
      <c r="I9" s="15" t="s">
        <v>116</v>
      </c>
      <c r="J9" s="85">
        <v>0.99770000000000003</v>
      </c>
    </row>
    <row r="10" spans="2:22">
      <c r="C10" s="4" t="s">
        <v>103</v>
      </c>
      <c r="D10" s="4" t="s">
        <v>50</v>
      </c>
      <c r="E10" s="4" t="s">
        <v>102</v>
      </c>
      <c r="F10" s="4" t="s">
        <v>100</v>
      </c>
      <c r="G10" s="4" t="s">
        <v>105</v>
      </c>
      <c r="I10" s="15" t="s">
        <v>117</v>
      </c>
      <c r="J10" s="85">
        <v>1</v>
      </c>
    </row>
    <row r="11" spans="2:22">
      <c r="B11" s="1" t="s">
        <v>26</v>
      </c>
      <c r="C11" s="42">
        <f>Meetsheet!C25</f>
        <v>0</v>
      </c>
      <c r="D11" s="42">
        <f>Meetsheet!C26</f>
        <v>0</v>
      </c>
      <c r="E11" s="42">
        <f>AVERAGE(C11:D11)</f>
        <v>0</v>
      </c>
      <c r="F11" s="72" t="e">
        <f>(ABS(C11-D11))/E11</f>
        <v>#DIV/0!</v>
      </c>
      <c r="I11" s="33" t="s">
        <v>150</v>
      </c>
      <c r="J11" s="85">
        <v>1.0024</v>
      </c>
    </row>
    <row r="12" spans="2:22">
      <c r="B12" s="1" t="s">
        <v>27</v>
      </c>
      <c r="C12" s="42">
        <f>Meetsheet!C34</f>
        <v>0</v>
      </c>
      <c r="D12" s="42">
        <f>Meetsheet!C35</f>
        <v>0</v>
      </c>
      <c r="E12" s="42">
        <f>AVERAGE(C12:D12)</f>
        <v>0</v>
      </c>
      <c r="F12" s="72" t="e">
        <f>(ABS(C12-D12))/E12</f>
        <v>#DIV/0!</v>
      </c>
      <c r="G12" s="72" t="e">
        <f>(ABS(E11-E12))/E11</f>
        <v>#DIV/0!</v>
      </c>
      <c r="I12" s="89" t="s">
        <v>151</v>
      </c>
      <c r="J12" s="90" t="e">
        <f>J7*J8*J9*J10*J11</f>
        <v>#DIV/0!</v>
      </c>
      <c r="L12" s="15"/>
    </row>
    <row r="14" spans="2:22">
      <c r="B14" s="140" t="s">
        <v>120</v>
      </c>
      <c r="C14" s="141"/>
      <c r="D14" s="141"/>
      <c r="E14" s="141"/>
      <c r="F14" s="141"/>
      <c r="G14" s="141"/>
      <c r="H14" s="141"/>
      <c r="I14" s="141"/>
      <c r="J14" s="142"/>
    </row>
    <row r="16" spans="2:22">
      <c r="C16" s="4" t="s">
        <v>48</v>
      </c>
      <c r="D16" s="4" t="s">
        <v>24</v>
      </c>
      <c r="E16" s="4" t="s">
        <v>121</v>
      </c>
      <c r="F16" s="4" t="s">
        <v>120</v>
      </c>
      <c r="H16" s="4" t="s">
        <v>122</v>
      </c>
      <c r="J16" s="4" t="s">
        <v>100</v>
      </c>
    </row>
    <row r="17" spans="2:22" ht="30">
      <c r="C17" s="39" t="s">
        <v>97</v>
      </c>
      <c r="D17" s="42">
        <f>AVERAGE(C11:D12)</f>
        <v>0</v>
      </c>
      <c r="E17" s="25">
        <v>1</v>
      </c>
      <c r="F17" s="25" t="e">
        <f t="shared" ref="F17:F22" si="0">IF(D17="","",D17*$J$12*E17)</f>
        <v>#DIV/0!</v>
      </c>
      <c r="H17" s="23" t="str">
        <f>IF(Meetsheet!I25="","",Meetsheet!I25)</f>
        <v/>
      </c>
      <c r="J17" s="105" t="str">
        <f>IF(H17="","",(H17-F17)/F17)</f>
        <v/>
      </c>
    </row>
    <row r="18" spans="2:22">
      <c r="B18" s="1" t="s">
        <v>14</v>
      </c>
      <c r="C18" s="21" t="str">
        <f>IF(Meetsheet!E28="","",Meetsheet!E28)</f>
        <v/>
      </c>
      <c r="D18" s="80" t="str">
        <f>IF(Meetsheet!C28="","",Meetsheet!C28)</f>
        <v/>
      </c>
      <c r="E18" s="25">
        <v>1</v>
      </c>
      <c r="F18" s="25" t="str">
        <f t="shared" si="0"/>
        <v/>
      </c>
      <c r="H18" s="23" t="str">
        <f>IF(Meetsheet!I28="","",Meetsheet!I28)</f>
        <v/>
      </c>
      <c r="J18" s="105" t="str">
        <f t="shared" ref="J18:J22" si="1">IF(H18="","",(H18-F18)/F18)</f>
        <v/>
      </c>
    </row>
    <row r="19" spans="2:22">
      <c r="B19" s="1" t="s">
        <v>15</v>
      </c>
      <c r="C19" s="21" t="str">
        <f>IF(Meetsheet!E29="","",Meetsheet!E29)</f>
        <v/>
      </c>
      <c r="D19" s="80" t="str">
        <f>IF(Meetsheet!C29="","",Meetsheet!C29)</f>
        <v/>
      </c>
      <c r="E19" s="25">
        <v>1</v>
      </c>
      <c r="F19" s="25" t="str">
        <f t="shared" si="0"/>
        <v/>
      </c>
      <c r="H19" s="23" t="str">
        <f>IF(Meetsheet!I29="","",Meetsheet!I29)</f>
        <v/>
      </c>
      <c r="J19" s="105" t="str">
        <f t="shared" si="1"/>
        <v/>
      </c>
    </row>
    <row r="20" spans="2:22">
      <c r="B20" s="1" t="s">
        <v>16</v>
      </c>
      <c r="C20" s="21" t="str">
        <f>IF(Meetsheet!E30="","",Meetsheet!E30)</f>
        <v/>
      </c>
      <c r="D20" s="80" t="str">
        <f>IF(Meetsheet!C30="","",Meetsheet!C30)</f>
        <v/>
      </c>
      <c r="E20" s="25">
        <v>1</v>
      </c>
      <c r="F20" s="25" t="str">
        <f t="shared" si="0"/>
        <v/>
      </c>
      <c r="H20" s="23" t="str">
        <f>IF(Meetsheet!I30="","",Meetsheet!I30)</f>
        <v/>
      </c>
      <c r="J20" s="105" t="str">
        <f t="shared" si="1"/>
        <v/>
      </c>
    </row>
    <row r="21" spans="2:22">
      <c r="B21" s="1" t="s">
        <v>17</v>
      </c>
      <c r="C21" s="21" t="str">
        <f>IF(Meetsheet!E31="","",Meetsheet!E31)</f>
        <v/>
      </c>
      <c r="D21" s="80" t="str">
        <f>IF(Meetsheet!C31="","",Meetsheet!C31)</f>
        <v/>
      </c>
      <c r="E21" s="25">
        <v>1</v>
      </c>
      <c r="F21" s="25" t="str">
        <f t="shared" si="0"/>
        <v/>
      </c>
      <c r="H21" s="23" t="str">
        <f>IF(Meetsheet!I31="","",Meetsheet!I31)</f>
        <v/>
      </c>
      <c r="J21" s="105" t="str">
        <f t="shared" si="1"/>
        <v/>
      </c>
    </row>
    <row r="22" spans="2:22">
      <c r="B22" s="1" t="s">
        <v>18</v>
      </c>
      <c r="C22" s="21" t="str">
        <f>IF(Meetsheet!E32="","",Meetsheet!E32)</f>
        <v/>
      </c>
      <c r="D22" s="80" t="str">
        <f>IF(Meetsheet!C32="","",Meetsheet!C32)</f>
        <v/>
      </c>
      <c r="E22" s="25">
        <v>1</v>
      </c>
      <c r="F22" s="25" t="str">
        <f t="shared" si="0"/>
        <v/>
      </c>
      <c r="H22" s="23" t="str">
        <f>IF(Meetsheet!I32="","",Meetsheet!I32)</f>
        <v/>
      </c>
      <c r="J22" s="105" t="str">
        <f t="shared" si="1"/>
        <v/>
      </c>
    </row>
    <row r="24" spans="2:22" s="21" customFormat="1">
      <c r="B24" s="110" t="s">
        <v>12</v>
      </c>
      <c r="C24" s="111"/>
      <c r="D24" s="111"/>
      <c r="E24" s="111"/>
      <c r="F24" s="111"/>
      <c r="G24" s="111"/>
      <c r="H24" s="111"/>
      <c r="I24" s="111"/>
      <c r="J24" s="112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6" spans="2:22">
      <c r="D26" s="4" t="str">
        <f>Meetsheet!N18</f>
        <v>Begin Array</v>
      </c>
      <c r="E26" s="4" t="str">
        <f>Meetsheet!O18</f>
        <v>Eind Array</v>
      </c>
      <c r="F26" s="4" t="s">
        <v>102</v>
      </c>
      <c r="G26" s="4" t="s">
        <v>100</v>
      </c>
      <c r="I26" s="143" t="s">
        <v>106</v>
      </c>
      <c r="J26" s="144"/>
    </row>
    <row r="27" spans="2:22">
      <c r="C27" s="1" t="s">
        <v>19</v>
      </c>
      <c r="D27" s="25">
        <f>Meetsheet!N19</f>
        <v>0</v>
      </c>
      <c r="E27" s="25">
        <f>Meetsheet!O19</f>
        <v>0</v>
      </c>
      <c r="F27" s="25">
        <f>AVERAGE(D27:E27)</f>
        <v>0</v>
      </c>
      <c r="G27" s="13" t="e">
        <f>(ABS(D27-E27))/F27</f>
        <v>#DIV/0!</v>
      </c>
      <c r="I27" s="85" t="str">
        <f>I7</f>
        <v>k_T,p</v>
      </c>
      <c r="J27" s="85" t="e">
        <f>((F28+273.15)/(293.15))*(1013.25/F27)</f>
        <v>#DIV/0!</v>
      </c>
    </row>
    <row r="28" spans="2:22">
      <c r="C28" s="1" t="s">
        <v>20</v>
      </c>
      <c r="D28" s="46">
        <f>Meetsheet!N20</f>
        <v>0</v>
      </c>
      <c r="E28" s="46">
        <f>Meetsheet!O20</f>
        <v>0</v>
      </c>
      <c r="F28" s="46">
        <f>AVERAGE(D28:E28)</f>
        <v>0</v>
      </c>
      <c r="G28" s="13" t="e">
        <f>(ABS(D28-E28))/F28</f>
        <v>#DIV/0!</v>
      </c>
      <c r="I28" s="85" t="str">
        <f>I8</f>
        <v>N_D,w</v>
      </c>
      <c r="J28" s="85">
        <f>J8</f>
        <v>235.9</v>
      </c>
      <c r="L28" s="25"/>
    </row>
    <row r="29" spans="2:22">
      <c r="I29" s="85" t="str">
        <f t="shared" ref="I29:J29" si="2">I9</f>
        <v>k_Q</v>
      </c>
      <c r="J29" s="85">
        <f t="shared" si="2"/>
        <v>0.99770000000000003</v>
      </c>
    </row>
    <row r="30" spans="2:22">
      <c r="C30" s="4" t="s">
        <v>103</v>
      </c>
      <c r="D30" s="4" t="s">
        <v>50</v>
      </c>
      <c r="E30" s="4" t="s">
        <v>102</v>
      </c>
      <c r="F30" s="4" t="s">
        <v>100</v>
      </c>
      <c r="G30" s="4" t="s">
        <v>105</v>
      </c>
      <c r="I30" s="85" t="str">
        <f t="shared" ref="I30:J30" si="3">I10</f>
        <v>k_fantoom</v>
      </c>
      <c r="J30" s="85">
        <f t="shared" si="3"/>
        <v>1</v>
      </c>
    </row>
    <row r="31" spans="2:22">
      <c r="B31" s="1" t="s">
        <v>26</v>
      </c>
      <c r="C31" s="42">
        <f>Meetsheet!M25</f>
        <v>0</v>
      </c>
      <c r="D31" s="42">
        <f>Meetsheet!M26</f>
        <v>0</v>
      </c>
      <c r="E31" s="42">
        <f>AVERAGE(C31:D31)</f>
        <v>0</v>
      </c>
      <c r="F31" s="13" t="e">
        <f>(ABS(C31-D31))/E31</f>
        <v>#DIV/0!</v>
      </c>
      <c r="I31" s="85" t="str">
        <f t="shared" ref="I31:J32" si="4">I11</f>
        <v>k_recom</v>
      </c>
      <c r="J31" s="85">
        <f t="shared" si="4"/>
        <v>1.0024</v>
      </c>
    </row>
    <row r="32" spans="2:22">
      <c r="B32" s="1" t="s">
        <v>104</v>
      </c>
      <c r="C32" s="42">
        <f>Meetsheet!M34</f>
        <v>0</v>
      </c>
      <c r="D32" s="42">
        <f>Meetsheet!M35</f>
        <v>0</v>
      </c>
      <c r="E32" s="42">
        <f>AVERAGE(C32:D32)</f>
        <v>0</v>
      </c>
      <c r="F32" s="13" t="e">
        <f>(ABS(C32-D32))/E32</f>
        <v>#DIV/0!</v>
      </c>
      <c r="G32" s="13" t="e">
        <f>(ABS(E31-E32))/E31</f>
        <v>#DIV/0!</v>
      </c>
      <c r="I32" s="85" t="str">
        <f t="shared" si="4"/>
        <v>k_totaal</v>
      </c>
      <c r="J32" s="85" t="e">
        <f>J27*J28*J29*J30*J31</f>
        <v>#DIV/0!</v>
      </c>
    </row>
    <row r="34" spans="2:10">
      <c r="B34" s="140" t="s">
        <v>120</v>
      </c>
      <c r="C34" s="141"/>
      <c r="D34" s="141"/>
      <c r="E34" s="141"/>
      <c r="F34" s="141"/>
      <c r="G34" s="141"/>
      <c r="H34" s="141"/>
      <c r="I34" s="141"/>
      <c r="J34" s="142"/>
    </row>
    <row r="36" spans="2:10">
      <c r="C36" s="4" t="s">
        <v>48</v>
      </c>
      <c r="D36" s="4" t="s">
        <v>24</v>
      </c>
      <c r="E36" s="4" t="s">
        <v>121</v>
      </c>
      <c r="F36" s="4" t="s">
        <v>120</v>
      </c>
      <c r="H36" s="4" t="s">
        <v>122</v>
      </c>
      <c r="J36" s="4" t="s">
        <v>100</v>
      </c>
    </row>
    <row r="37" spans="2:10" ht="30">
      <c r="C37" s="39" t="s">
        <v>97</v>
      </c>
      <c r="D37" s="42">
        <f>AVERAGE(C31:D32)</f>
        <v>0</v>
      </c>
      <c r="E37" s="25">
        <v>1</v>
      </c>
      <c r="F37" s="25" t="e">
        <f>IF(D37="","",D37*$J$32*E37)</f>
        <v>#DIV/0!</v>
      </c>
      <c r="H37" s="23" t="str">
        <f>IF(Meetsheet!S25="","",Meetsheet!S25)</f>
        <v/>
      </c>
      <c r="J37" s="105" t="str">
        <f>IF(H37="","",(H37-F37)/F37)</f>
        <v/>
      </c>
    </row>
    <row r="38" spans="2:10">
      <c r="B38" s="1" t="s">
        <v>14</v>
      </c>
      <c r="C38" s="21" t="str">
        <f>IF(Meetsheet!O28="","",Meetsheet!O28)</f>
        <v/>
      </c>
      <c r="D38" s="80" t="str">
        <f>IF(Meetsheet!M28="","",Meetsheet!M28)</f>
        <v/>
      </c>
      <c r="E38" s="25">
        <v>1</v>
      </c>
      <c r="F38" s="25" t="str">
        <f>IF(D38="","",D38*$J$12*E38)</f>
        <v/>
      </c>
      <c r="H38" s="23" t="str">
        <f>IF(Meetsheet!S28="","",Meetsheet!S28)</f>
        <v/>
      </c>
      <c r="J38" s="105" t="str">
        <f t="shared" ref="J38:J42" si="5">IF(H38="","",(H38-F38)/F38)</f>
        <v/>
      </c>
    </row>
    <row r="39" spans="2:10">
      <c r="B39" s="1" t="s">
        <v>15</v>
      </c>
      <c r="C39" s="21" t="str">
        <f>IF(Meetsheet!O29="","",Meetsheet!O29)</f>
        <v/>
      </c>
      <c r="D39" s="80" t="str">
        <f>IF(Meetsheet!M29="","",Meetsheet!M29)</f>
        <v/>
      </c>
      <c r="E39" s="25">
        <v>1</v>
      </c>
      <c r="F39" s="25" t="str">
        <f>IF(D39="","",D39*$J$12*E39)</f>
        <v/>
      </c>
      <c r="H39" s="23" t="str">
        <f>IF(Meetsheet!S29="","",Meetsheet!S29)</f>
        <v/>
      </c>
      <c r="J39" s="105" t="str">
        <f t="shared" si="5"/>
        <v/>
      </c>
    </row>
    <row r="40" spans="2:10">
      <c r="B40" s="1" t="s">
        <v>16</v>
      </c>
      <c r="C40" s="21" t="str">
        <f>IF(Meetsheet!O30="","",Meetsheet!O30)</f>
        <v/>
      </c>
      <c r="D40" s="80" t="str">
        <f>IF(Meetsheet!M30="","",Meetsheet!M30)</f>
        <v/>
      </c>
      <c r="E40" s="25">
        <v>1</v>
      </c>
      <c r="F40" s="25" t="str">
        <f>IF(D40="","",D40*$J$12*E40)</f>
        <v/>
      </c>
      <c r="H40" s="23" t="str">
        <f>IF(Meetsheet!S30="","",Meetsheet!S30)</f>
        <v/>
      </c>
      <c r="J40" s="105" t="str">
        <f t="shared" si="5"/>
        <v/>
      </c>
    </row>
    <row r="41" spans="2:10">
      <c r="B41" s="1" t="s">
        <v>17</v>
      </c>
      <c r="C41" s="21" t="str">
        <f>IF(Meetsheet!O31="","",Meetsheet!O31)</f>
        <v/>
      </c>
      <c r="D41" s="80" t="str">
        <f>IF(Meetsheet!M31="","",Meetsheet!M31)</f>
        <v/>
      </c>
      <c r="E41" s="25">
        <v>1</v>
      </c>
      <c r="F41" s="25" t="str">
        <f>IF(D41="","",D41*$J$12*E41)</f>
        <v/>
      </c>
      <c r="H41" s="23" t="str">
        <f>IF(Meetsheet!S31="","",Meetsheet!S31)</f>
        <v/>
      </c>
      <c r="J41" s="105" t="str">
        <f t="shared" si="5"/>
        <v/>
      </c>
    </row>
    <row r="42" spans="2:10">
      <c r="B42" s="1" t="s">
        <v>18</v>
      </c>
      <c r="C42" s="21" t="str">
        <f>IF(Meetsheet!O32="","",Meetsheet!O32)</f>
        <v/>
      </c>
      <c r="D42" s="80" t="str">
        <f>IF(Meetsheet!M32="","",Meetsheet!M32)</f>
        <v/>
      </c>
      <c r="E42" s="25">
        <v>1</v>
      </c>
      <c r="F42" s="25" t="str">
        <f>IF(D42="","",D42*$J$12*E42)</f>
        <v/>
      </c>
      <c r="H42" s="23" t="str">
        <f>IF(Meetsheet!S32="","",Meetsheet!S32)</f>
        <v/>
      </c>
      <c r="J42" s="105" t="str">
        <f t="shared" si="5"/>
        <v/>
      </c>
    </row>
  </sheetData>
  <mergeCells count="7">
    <mergeCell ref="B34:J34"/>
    <mergeCell ref="B4:J4"/>
    <mergeCell ref="B2:J2"/>
    <mergeCell ref="I26:J26"/>
    <mergeCell ref="I6:J6"/>
    <mergeCell ref="B14:J14"/>
    <mergeCell ref="B24:J24"/>
  </mergeCells>
  <conditionalFormatting sqref="F31:F32 G32">
    <cfRule type="expression" dxfId="16" priority="20">
      <formula>F31&lt;0.005</formula>
    </cfRule>
    <cfRule type="expression" dxfId="15" priority="21">
      <formula>F31&gt;0.005</formula>
    </cfRule>
  </conditionalFormatting>
  <conditionalFormatting sqref="G27:G28">
    <cfRule type="expression" dxfId="14" priority="22">
      <formula>G27&lt;0.005</formula>
    </cfRule>
    <cfRule type="expression" dxfId="13" priority="23">
      <formula>G27&gt;0.005</formula>
    </cfRule>
  </conditionalFormatting>
  <conditionalFormatting sqref="J17:J22">
    <cfRule type="containsBlanks" dxfId="12" priority="17">
      <formula>LEN(TRIM(J17))=0</formula>
    </cfRule>
    <cfRule type="cellIs" dxfId="11" priority="18" operator="between">
      <formula>-0.03</formula>
      <formula>0.03</formula>
    </cfRule>
    <cfRule type="cellIs" dxfId="10" priority="19" operator="notBetween">
      <formula>-0.03</formula>
      <formula>0.03</formula>
    </cfRule>
  </conditionalFormatting>
  <conditionalFormatting sqref="G7:G8">
    <cfRule type="expression" dxfId="9" priority="8">
      <formula>G7&lt;0.01</formula>
    </cfRule>
    <cfRule type="expression" dxfId="8" priority="9">
      <formula>G7&gt;0.01</formula>
    </cfRule>
  </conditionalFormatting>
  <conditionalFormatting sqref="F11:F12">
    <cfRule type="expression" dxfId="7" priority="6">
      <formula>F11&lt;0.01</formula>
    </cfRule>
    <cfRule type="expression" dxfId="6" priority="7">
      <formula>F11&gt;0.01</formula>
    </cfRule>
  </conditionalFormatting>
  <conditionalFormatting sqref="G12">
    <cfRule type="expression" dxfId="5" priority="4">
      <formula>G12&lt;0.01</formula>
    </cfRule>
    <cfRule type="expression" dxfId="4" priority="5">
      <formula>G12&gt;0.01</formula>
    </cfRule>
  </conditionalFormatting>
  <conditionalFormatting sqref="J37:J42">
    <cfRule type="containsBlanks" dxfId="3" priority="1">
      <formula>LEN(TRIM(J37))=0</formula>
    </cfRule>
    <cfRule type="cellIs" dxfId="2" priority="2" operator="between">
      <formula>-0.03</formula>
      <formula>0.03</formula>
    </cfRule>
    <cfRule type="cellIs" dxfId="1" priority="3" operator="notBetween">
      <formula>-0.03</formula>
      <formula>0.03</formula>
    </cfRule>
  </conditionalFormatting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H5" sqref="H5"/>
    </sheetView>
  </sheetViews>
  <sheetFormatPr defaultColWidth="11.42578125" defaultRowHeight="15"/>
  <cols>
    <col min="3" max="3" width="10.140625" bestFit="1" customWidth="1"/>
    <col min="4" max="4" width="23.42578125" bestFit="1" customWidth="1"/>
    <col min="5" max="5" width="13.28515625" bestFit="1" customWidth="1"/>
    <col min="6" max="6" width="14.85546875" bestFit="1" customWidth="1"/>
    <col min="7" max="7" width="21.7109375" bestFit="1" customWidth="1"/>
    <col min="8" max="9" width="26.85546875" bestFit="1" customWidth="1"/>
  </cols>
  <sheetData>
    <row r="1" spans="2:9" ht="15.75" thickBot="1"/>
    <row r="2" spans="2:9">
      <c r="B2" s="60"/>
      <c r="C2" s="145" t="s">
        <v>139</v>
      </c>
      <c r="D2" s="146"/>
      <c r="E2" s="146"/>
      <c r="F2" s="146"/>
      <c r="G2" s="146" t="s">
        <v>140</v>
      </c>
      <c r="H2" s="146"/>
      <c r="I2" s="147"/>
    </row>
    <row r="3" spans="2:9">
      <c r="B3" s="56"/>
      <c r="C3" s="53" t="s">
        <v>48</v>
      </c>
      <c r="D3" s="48" t="s">
        <v>131</v>
      </c>
      <c r="E3" s="48" t="s">
        <v>23</v>
      </c>
      <c r="F3" s="48" t="s">
        <v>123</v>
      </c>
      <c r="G3" s="48" t="s">
        <v>134</v>
      </c>
      <c r="H3" s="48" t="s">
        <v>136</v>
      </c>
      <c r="I3" s="52" t="s">
        <v>124</v>
      </c>
    </row>
    <row r="4" spans="2:9" ht="15.75" thickBot="1">
      <c r="B4" s="55"/>
      <c r="C4" s="54" t="s">
        <v>49</v>
      </c>
      <c r="D4" s="19" t="s">
        <v>132</v>
      </c>
      <c r="E4" s="19" t="s">
        <v>133</v>
      </c>
      <c r="F4" s="19"/>
      <c r="G4" s="19" t="s">
        <v>135</v>
      </c>
      <c r="H4" s="19" t="s">
        <v>137</v>
      </c>
      <c r="I4" s="20" t="s">
        <v>137</v>
      </c>
    </row>
    <row r="5" spans="2:9">
      <c r="B5" s="61" t="str">
        <f>Meetsheet!B28</f>
        <v>Plan 1:</v>
      </c>
      <c r="C5" s="97" t="str">
        <f>IF(Meetsheet!$E28="",IF(Meetsheet!$O28="","",Meetsheet!O28),Meetsheet!E28)</f>
        <v/>
      </c>
      <c r="D5" s="98" t="str">
        <f>IF(Meetsheet!$E28="",IF(Meetsheet!$O28="","",Meetsheet!P28),Meetsheet!F28)</f>
        <v/>
      </c>
      <c r="E5" s="98" t="str">
        <f>IF(Meetsheet!$E28="",IF(Meetsheet!$O28="","",Meetsheet!Q28),Meetsheet!G28)</f>
        <v/>
      </c>
      <c r="F5" s="98" t="str">
        <f>IF(Meetsheet!$E28="",IF(Meetsheet!$O28="","",Meetsheet!$M$6),Meetsheet!$I$6)</f>
        <v/>
      </c>
      <c r="G5" s="99" t="str">
        <f>IF(Meetsheet!$E28="",IF(Meetsheet!$O28="","",100*(PuntMeting_AbsoluteDose!J38-1)),100*(PuntMeting_AbsoluteDose!J18-1))</f>
        <v/>
      </c>
      <c r="H5" s="100">
        <f>IF(VeriSoftData_Results!$C16=TabelRapport!$C5,VeriSoftData_Results!$C25,"")</f>
        <v>0</v>
      </c>
      <c r="I5" s="101">
        <f>IF(VeriSoftData_Results!$C47=TabelRapport!$C5,VeriSoftData_Results!$C56,"")</f>
        <v>0</v>
      </c>
    </row>
    <row r="6" spans="2:9">
      <c r="B6" s="62" t="str">
        <f>Meetsheet!B29</f>
        <v>Plan 2:</v>
      </c>
      <c r="C6" s="17" t="str">
        <f>IF(Meetsheet!$E29="",IF(Meetsheet!$O29="","",Meetsheet!O29),Meetsheet!E29)</f>
        <v/>
      </c>
      <c r="D6" s="16" t="str">
        <f>IF(Meetsheet!$E29="",IF(Meetsheet!$O29="","",Meetsheet!P29),Meetsheet!F29)</f>
        <v/>
      </c>
      <c r="E6" s="16" t="str">
        <f>IF(Meetsheet!$E29="",IF(Meetsheet!$O29="","",Meetsheet!Q29),Meetsheet!G29)</f>
        <v/>
      </c>
      <c r="F6" s="16" t="str">
        <f>IF(Meetsheet!$E29="",IF(Meetsheet!$O29="","",Meetsheet!$M$6),Meetsheet!$I$6)</f>
        <v/>
      </c>
      <c r="G6" s="49" t="str">
        <f>IF(Meetsheet!$E29="",IF(Meetsheet!$O29="","",100*(PuntMeting_AbsoluteDose!J39-1)),100*(PuntMeting_AbsoluteDose!J19-1))</f>
        <v/>
      </c>
      <c r="H6" s="51">
        <f>IF(VeriSoftData_Results!$F16=TabelRapport!$C6,VeriSoftData_Results!$F25,"")</f>
        <v>0</v>
      </c>
      <c r="I6" s="58">
        <f>IF(VeriSoftData_Results!$F47=TabelRapport!$C6,VeriSoftData_Results!$F56,"")</f>
        <v>0</v>
      </c>
    </row>
    <row r="7" spans="2:9">
      <c r="B7" s="62" t="str">
        <f>Meetsheet!B30</f>
        <v>Plan 3:</v>
      </c>
      <c r="C7" s="17" t="str">
        <f>IF(Meetsheet!$E30="",IF(Meetsheet!$O30="","",Meetsheet!O30),Meetsheet!E30)</f>
        <v/>
      </c>
      <c r="D7" s="16" t="str">
        <f>IF(Meetsheet!$E30="",IF(Meetsheet!$O30="","",Meetsheet!P30),Meetsheet!F30)</f>
        <v/>
      </c>
      <c r="E7" s="16" t="str">
        <f>IF(Meetsheet!$E30="",IF(Meetsheet!$O30="","",Meetsheet!Q30),Meetsheet!G30)</f>
        <v/>
      </c>
      <c r="F7" s="16" t="str">
        <f>IF(Meetsheet!$E30="",IF(Meetsheet!$O30="","",Meetsheet!$M$6),Meetsheet!$I$6)</f>
        <v/>
      </c>
      <c r="G7" s="49" t="str">
        <f>IF(Meetsheet!$E30="",IF(Meetsheet!$O30="","",100*(PuntMeting_AbsoluteDose!J40-1)),100*(PuntMeting_AbsoluteDose!J20-1))</f>
        <v/>
      </c>
      <c r="H7" s="51">
        <f>IF(VeriSoftData_Results!$I16=TabelRapport!$C7,VeriSoftData_Results!$I25,"")</f>
        <v>0</v>
      </c>
      <c r="I7" s="58">
        <f>IF(VeriSoftData_Results!$I47=TabelRapport!$C7,VeriSoftData_Results!$I56,"")</f>
        <v>0</v>
      </c>
    </row>
    <row r="8" spans="2:9">
      <c r="B8" s="62" t="str">
        <f>Meetsheet!B31</f>
        <v>Plan 4:</v>
      </c>
      <c r="C8" s="17" t="str">
        <f>IF(Meetsheet!$E31="",IF(Meetsheet!$O31="","",Meetsheet!O31),Meetsheet!E31)</f>
        <v/>
      </c>
      <c r="D8" s="16" t="str">
        <f>IF(Meetsheet!$E31="",IF(Meetsheet!$O31="","",Meetsheet!P31),Meetsheet!F31)</f>
        <v/>
      </c>
      <c r="E8" s="16" t="str">
        <f>IF(Meetsheet!$E31="",IF(Meetsheet!$O31="","",Meetsheet!Q31),Meetsheet!G31)</f>
        <v/>
      </c>
      <c r="F8" s="16" t="str">
        <f>IF(Meetsheet!$E31="",IF(Meetsheet!$O31="","",Meetsheet!$M$6),Meetsheet!$I$6)</f>
        <v/>
      </c>
      <c r="G8" s="49" t="str">
        <f>IF(Meetsheet!$E31="",IF(Meetsheet!$O31="","",100*(PuntMeting_AbsoluteDose!J41-1)),100*(PuntMeting_AbsoluteDose!J21-1))</f>
        <v/>
      </c>
      <c r="H8" s="51">
        <f>IF(VeriSoftData_Results!$L16=TabelRapport!$C8,VeriSoftData_Results!$L25,"")</f>
        <v>0</v>
      </c>
      <c r="I8" s="58">
        <f>IF(VeriSoftData_Results!$L47=TabelRapport!$C8,VeriSoftData_Results!$L56,"")</f>
        <v>0</v>
      </c>
    </row>
    <row r="9" spans="2:9" ht="15.75" thickBot="1">
      <c r="B9" s="63" t="str">
        <f>Meetsheet!B32</f>
        <v>Plan 5:</v>
      </c>
      <c r="C9" s="18" t="str">
        <f>IF(Meetsheet!$E32="",IF(Meetsheet!$O32="","",Meetsheet!O32),Meetsheet!E32)</f>
        <v/>
      </c>
      <c r="D9" s="19" t="str">
        <f>IF(Meetsheet!$E32="",IF(Meetsheet!$O32="","",Meetsheet!P32),Meetsheet!F32)</f>
        <v/>
      </c>
      <c r="E9" s="19" t="str">
        <f>IF(Meetsheet!$E32="",IF(Meetsheet!$O32="","",Meetsheet!Q32),Meetsheet!G32)</f>
        <v/>
      </c>
      <c r="F9" s="19" t="str">
        <f>IF(Meetsheet!$E32="",IF(Meetsheet!$O32="","",Meetsheet!$M$6),Meetsheet!$I$6)</f>
        <v/>
      </c>
      <c r="G9" s="59" t="str">
        <f>IF(Meetsheet!$E32="",IF(Meetsheet!$O32="","",100*(PuntMeting_AbsoluteDose!J42-1)),100*(PuntMeting_AbsoluteDose!J22-1))</f>
        <v/>
      </c>
      <c r="H9" s="102">
        <f>IF(VeriSoftData_Results!$O16=TabelRapport!$C9,VeriSoftData_Results!$O25,"")</f>
        <v>0</v>
      </c>
      <c r="I9" s="103">
        <f>IF(VeriSoftData_Results!$O47=TabelRapport!$C9,VeriSoftData_Results!$O56,"")</f>
        <v>0</v>
      </c>
    </row>
    <row r="11" spans="2:9" ht="15.75" thickBot="1"/>
    <row r="12" spans="2:9">
      <c r="B12" s="60"/>
      <c r="C12" s="145" t="s">
        <v>139</v>
      </c>
      <c r="D12" s="146"/>
      <c r="E12" s="146"/>
      <c r="F12" s="146"/>
      <c r="G12" s="146" t="s">
        <v>140</v>
      </c>
      <c r="H12" s="146"/>
      <c r="I12" s="147"/>
    </row>
    <row r="13" spans="2:9">
      <c r="B13" s="56"/>
      <c r="C13" s="53" t="s">
        <v>48</v>
      </c>
      <c r="D13" s="48" t="s">
        <v>131</v>
      </c>
      <c r="E13" s="48" t="s">
        <v>23</v>
      </c>
      <c r="F13" s="48" t="s">
        <v>123</v>
      </c>
      <c r="G13" s="48" t="s">
        <v>134</v>
      </c>
      <c r="H13" s="48" t="s">
        <v>136</v>
      </c>
      <c r="I13" s="52" t="s">
        <v>124</v>
      </c>
    </row>
    <row r="14" spans="2:9" ht="15.75" thickBot="1">
      <c r="B14" s="55"/>
      <c r="C14" s="54" t="s">
        <v>49</v>
      </c>
      <c r="D14" s="19" t="s">
        <v>132</v>
      </c>
      <c r="E14" s="19" t="s">
        <v>133</v>
      </c>
      <c r="F14" s="19"/>
      <c r="G14" s="19" t="s">
        <v>135</v>
      </c>
      <c r="H14" s="19" t="s">
        <v>137</v>
      </c>
      <c r="I14" s="20" t="s">
        <v>137</v>
      </c>
    </row>
    <row r="15" spans="2:9">
      <c r="B15" s="61" t="str">
        <f>IF(B5="","",B5)</f>
        <v>Plan 1:</v>
      </c>
      <c r="C15" s="61" t="str">
        <f t="shared" ref="C15:F15" si="0">IF(C5="","",C5)</f>
        <v/>
      </c>
      <c r="D15" s="61" t="str">
        <f t="shared" si="0"/>
        <v/>
      </c>
      <c r="E15" s="61" t="str">
        <f t="shared" si="0"/>
        <v/>
      </c>
      <c r="F15" s="61" t="str">
        <f t="shared" si="0"/>
        <v/>
      </c>
      <c r="G15" s="50" t="str">
        <f>IF(G5="","",IF(ABS(G5)&lt;=3,"OK",G5))</f>
        <v/>
      </c>
      <c r="H15" s="50">
        <f>IF(H5="","",IF(H5&gt;0.95,"OK",H5))</f>
        <v>0</v>
      </c>
      <c r="I15" s="77">
        <f>IF(I5="","",IF(I5&gt;0.95,"OK",I5))</f>
        <v>0</v>
      </c>
    </row>
    <row r="16" spans="2:9">
      <c r="B16" s="61" t="str">
        <f t="shared" ref="B16:F16" si="1">IF(B6="","",B6)</f>
        <v>Plan 2:</v>
      </c>
      <c r="C16" s="61" t="str">
        <f t="shared" si="1"/>
        <v/>
      </c>
      <c r="D16" s="61" t="str">
        <f t="shared" si="1"/>
        <v/>
      </c>
      <c r="E16" s="61" t="str">
        <f t="shared" si="1"/>
        <v/>
      </c>
      <c r="F16" s="61" t="str">
        <f t="shared" si="1"/>
        <v/>
      </c>
      <c r="G16" s="50" t="str">
        <f t="shared" ref="G16:G19" si="2">IF(G6="","",IF(ABS(G6)&lt;=3,"OK",G6))</f>
        <v/>
      </c>
      <c r="H16" s="50">
        <f t="shared" ref="H16:I19" si="3">IF(H6="","",IF(H6&gt;0.95,"OK",H6))</f>
        <v>0</v>
      </c>
      <c r="I16" s="77">
        <f t="shared" si="3"/>
        <v>0</v>
      </c>
    </row>
    <row r="17" spans="2:9">
      <c r="B17" s="61" t="str">
        <f t="shared" ref="B17:F17" si="4">IF(B7="","",B7)</f>
        <v>Plan 3:</v>
      </c>
      <c r="C17" s="61" t="str">
        <f t="shared" si="4"/>
        <v/>
      </c>
      <c r="D17" s="61" t="str">
        <f t="shared" si="4"/>
        <v/>
      </c>
      <c r="E17" s="61" t="str">
        <f t="shared" si="4"/>
        <v/>
      </c>
      <c r="F17" s="61" t="str">
        <f t="shared" si="4"/>
        <v/>
      </c>
      <c r="G17" s="50" t="str">
        <f t="shared" si="2"/>
        <v/>
      </c>
      <c r="H17" s="50">
        <f t="shared" si="3"/>
        <v>0</v>
      </c>
      <c r="I17" s="77">
        <f t="shared" si="3"/>
        <v>0</v>
      </c>
    </row>
    <row r="18" spans="2:9">
      <c r="B18" s="61" t="str">
        <f t="shared" ref="B18:F18" si="5">IF(B8="","",B8)</f>
        <v>Plan 4:</v>
      </c>
      <c r="C18" s="61" t="str">
        <f t="shared" si="5"/>
        <v/>
      </c>
      <c r="D18" s="61" t="str">
        <f t="shared" si="5"/>
        <v/>
      </c>
      <c r="E18" s="61" t="str">
        <f t="shared" si="5"/>
        <v/>
      </c>
      <c r="F18" s="61" t="str">
        <f t="shared" si="5"/>
        <v/>
      </c>
      <c r="G18" s="50" t="str">
        <f t="shared" si="2"/>
        <v/>
      </c>
      <c r="H18" s="50">
        <f t="shared" si="3"/>
        <v>0</v>
      </c>
      <c r="I18" s="77">
        <f t="shared" si="3"/>
        <v>0</v>
      </c>
    </row>
    <row r="19" spans="2:9" ht="15.75" thickBot="1">
      <c r="B19" s="86" t="str">
        <f t="shared" ref="B19:F19" si="6">IF(B9="","",B9)</f>
        <v>Plan 5:</v>
      </c>
      <c r="C19" s="86" t="str">
        <f t="shared" si="6"/>
        <v/>
      </c>
      <c r="D19" s="86" t="str">
        <f t="shared" si="6"/>
        <v/>
      </c>
      <c r="E19" s="86" t="str">
        <f t="shared" si="6"/>
        <v/>
      </c>
      <c r="F19" s="86" t="str">
        <f t="shared" si="6"/>
        <v/>
      </c>
      <c r="G19" s="87" t="str">
        <f t="shared" si="2"/>
        <v/>
      </c>
      <c r="H19" s="87">
        <f t="shared" si="3"/>
        <v>0</v>
      </c>
      <c r="I19" s="88">
        <f t="shared" si="3"/>
        <v>0</v>
      </c>
    </row>
  </sheetData>
  <mergeCells count="4">
    <mergeCell ref="C2:F2"/>
    <mergeCell ref="G2:I2"/>
    <mergeCell ref="C12:F12"/>
    <mergeCell ref="G12:I12"/>
  </mergeCells>
  <conditionalFormatting sqref="G15:I19">
    <cfRule type="expression" dxfId="0" priority="1">
      <formula>"g5&gt;=abs(3)"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Meetsheet</vt:lpstr>
      <vt:lpstr>InfoPlannen</vt:lpstr>
      <vt:lpstr>Eigen QA + isocdosis</vt:lpstr>
      <vt:lpstr>Voorlopige terugkoppeling</vt:lpstr>
      <vt:lpstr>VeriSoftData_Results</vt:lpstr>
      <vt:lpstr>VeriSoftData_Tabel</vt:lpstr>
      <vt:lpstr>PuntMeting_AbsoluteDose</vt:lpstr>
      <vt:lpstr>TabelRapport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J.Kaas</dc:creator>
  <cp:lastModifiedBy>Marc</cp:lastModifiedBy>
  <dcterms:created xsi:type="dcterms:W3CDTF">2014-09-07T12:34:13Z</dcterms:created>
  <dcterms:modified xsi:type="dcterms:W3CDTF">2015-01-09T11:31:00Z</dcterms:modified>
</cp:coreProperties>
</file>