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\Desktop\NCS\naar website\"/>
    </mc:Choice>
  </mc:AlternateContent>
  <bookViews>
    <workbookView xWindow="0" yWindow="0" windowWidth="19860" windowHeight="8670"/>
  </bookViews>
  <sheets>
    <sheet name="I-125 vliegbrief" sheetId="1" r:id="rId1"/>
    <sheet name="pwd" sheetId="2" r:id="rId2"/>
  </sheets>
  <definedNames>
    <definedName name="_xlnm.Print_Area" localSheetId="0">'I-125 vliegbrief'!$A$1:$J$58</definedName>
  </definedNames>
  <calcPr calcId="152511"/>
</workbook>
</file>

<file path=xl/calcChain.xml><?xml version="1.0" encoding="utf-8"?>
<calcChain xmlns="http://schemas.openxmlformats.org/spreadsheetml/2006/main">
  <c r="L20" i="1" l="1"/>
  <c r="E33" i="1"/>
  <c r="E35" i="1"/>
  <c r="E39" i="1"/>
  <c r="E44" i="1"/>
  <c r="S24" i="1"/>
  <c r="R24" i="1"/>
  <c r="U24" i="1"/>
  <c r="T24" i="1"/>
  <c r="S23" i="1"/>
  <c r="U23" i="1"/>
  <c r="T23" i="1"/>
</calcChain>
</file>

<file path=xl/sharedStrings.xml><?xml version="1.0" encoding="utf-8"?>
<sst xmlns="http://schemas.openxmlformats.org/spreadsheetml/2006/main" count="85" uniqueCount="75">
  <si>
    <t>RADIATION SAFETY CERTIFICATE</t>
  </si>
  <si>
    <t>To whom it may concern</t>
  </si>
  <si>
    <t>Name:</t>
  </si>
  <si>
    <t>Date of birth:</t>
  </si>
  <si>
    <t>Radiation level at discharge from the hospital:</t>
  </si>
  <si>
    <t>Date of public transport (flight):</t>
  </si>
  <si>
    <t>Half-life of isotope:</t>
  </si>
  <si>
    <t>Radiation level at start of journey:</t>
  </si>
  <si>
    <t>Estimated dose to neighbouring passenger:</t>
  </si>
  <si>
    <t>The Netherlands</t>
  </si>
  <si>
    <t>Signature:</t>
  </si>
  <si>
    <t>mSv/h</t>
  </si>
  <si>
    <t>(at 1 m distance from this person)</t>
  </si>
  <si>
    <t>(N.B.! 1 mSv/h ~ 100 mR/h)</t>
  </si>
  <si>
    <t>days</t>
  </si>
  <si>
    <t>(dd-mm-yyyy)</t>
  </si>
  <si>
    <t>of the public:</t>
  </si>
  <si>
    <t xml:space="preserve">International dose limit for members </t>
  </si>
  <si>
    <t>%</t>
  </si>
  <si>
    <t>mSv</t>
  </si>
  <si>
    <t>Duration of journey:</t>
  </si>
  <si>
    <t>hours</t>
  </si>
  <si>
    <t>since discharge from hospital</t>
  </si>
  <si>
    <t>(at 50 cm distance from this person)</t>
  </si>
  <si>
    <t>(assuming that the passenger will sit next to this person during the whole journey)</t>
  </si>
  <si>
    <t>received by a neigbouring passenger</t>
  </si>
  <si>
    <t>Date of discharge from the hospital:</t>
  </si>
  <si>
    <t>For Calculation purposes</t>
  </si>
  <si>
    <r>
      <t>G</t>
    </r>
    <r>
      <rPr>
        <vertAlign val="subscript"/>
        <sz val="10"/>
        <rFont val="Symbol"/>
        <family val="1"/>
        <charset val="2"/>
      </rPr>
      <t>d</t>
    </r>
  </si>
  <si>
    <r>
      <t>µGy h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</rPr>
      <t>MBq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</rPr>
      <t>m</t>
    </r>
    <r>
      <rPr>
        <vertAlign val="superscript"/>
        <sz val="10"/>
        <rFont val="Arial"/>
        <family val="2"/>
      </rPr>
      <t>2</t>
    </r>
  </si>
  <si>
    <r>
      <t>E/K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</si>
  <si>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t>als gevolg van permanent geïmplanteerde gesloten radioactieve bronnen voor radiotherapie", p.20</t>
  </si>
  <si>
    <t>cm</t>
  </si>
  <si>
    <t>r =</t>
  </si>
  <si>
    <t>meter</t>
  </si>
  <si>
    <t>effective dose at distance/hour
outside patient</t>
  </si>
  <si>
    <t>MBq</t>
  </si>
  <si>
    <r>
      <t>m</t>
    </r>
    <r>
      <rPr>
        <sz val="10"/>
        <rFont val="Arial"/>
      </rPr>
      <t>Gy h</t>
    </r>
    <r>
      <rPr>
        <vertAlign val="superscript"/>
        <sz val="10"/>
        <rFont val="Arial"/>
        <family val="2"/>
      </rPr>
      <t>-1</t>
    </r>
  </si>
  <si>
    <t>Assumptions</t>
  </si>
  <si>
    <t>gamma air kerma factor I-125</t>
  </si>
  <si>
    <r>
      <t>Correction gamma air kerma factor (K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) </t>
    </r>
  </si>
  <si>
    <t>To Effective dose (E):</t>
  </si>
  <si>
    <t xml:space="preserve">FromTNO repport "Stralingsbelasting van leden van de bevolking </t>
  </si>
  <si>
    <t>Half value thickness of tissue</t>
  </si>
  <si>
    <t>Assumed thickness of tisse</t>
  </si>
  <si>
    <t>fill in for calculation</t>
  </si>
  <si>
    <t xml:space="preserve">Result </t>
  </si>
  <si>
    <t>salmon pink</t>
  </si>
  <si>
    <t>light blue</t>
  </si>
  <si>
    <t>Calculation</t>
  </si>
  <si>
    <t>given</t>
  </si>
  <si>
    <t>air kerma rate/source</t>
  </si>
  <si>
    <t># sources</t>
  </si>
  <si>
    <t>apparent activity/source</t>
  </si>
  <si>
    <t>air kerma rate/ source @1.0 m</t>
  </si>
  <si>
    <t>absorption patient</t>
  </si>
  <si>
    <r>
      <t xml:space="preserve">Warning: </t>
    </r>
    <r>
      <rPr>
        <sz val="10"/>
        <rFont val="Arial"/>
        <family val="2"/>
      </rPr>
      <t>if both O23 and N24 are filled in, only O23 will be used</t>
    </r>
  </si>
  <si>
    <t>fill in for documentation</t>
  </si>
  <si>
    <t>light purple</t>
  </si>
  <si>
    <t>Distances used for calculation</t>
  </si>
  <si>
    <t xml:space="preserve">The bearer of this certificate has recently undergone </t>
  </si>
  <si>
    <t xml:space="preserve">This data sheet is to certify that the radiation dose to any neighbouring </t>
  </si>
  <si>
    <t xml:space="preserve">passenger  from the remaining radioactivity in the person named below is </t>
  </si>
  <si>
    <t xml:space="preserve">well within International dose limits and will in no case cause harm </t>
  </si>
  <si>
    <t xml:space="preserve">to a passenger sitting next to this person </t>
  </si>
  <si>
    <t>Radiation dose to be expected from the person treated with an 125-Iodine-pharmaceutical</t>
  </si>
  <si>
    <t>radionuclide therapy using an 125-Iodine pharmaceutical</t>
  </si>
  <si>
    <t>Please fill in all yellow fields;  then print in duplicate.</t>
  </si>
  <si>
    <t>Half-life</t>
  </si>
  <si>
    <t>Radiation Safety Officer</t>
  </si>
  <si>
    <t>Department of Nuclear Medicine</t>
  </si>
  <si>
    <t>University Hospital</t>
  </si>
  <si>
    <t>Tel: + 31        (cell phone: +31 6        )</t>
  </si>
  <si>
    <t>Approved by the NCS</t>
  </si>
  <si>
    <t>password is 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</si>
</sst>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1" formatCode="0.000"/>
    <numFmt numFmtId="182" formatCode="0.0000"/>
    <numFmt numFmtId="183" formatCode="0.0"/>
    <numFmt numFmtId="185" formatCode="0.00000"/>
    <numFmt numFmtId="190" formatCode="0.0\ &quot;m&quot;"/>
    <numFmt numFmtId="191" formatCode="&quot;at &quot;0.0&quot;m&quot;"/>
    <numFmt numFmtId="192" formatCode="0.00\ &quot;uSv/h&quot;"/>
  </numFmts>
  <fonts count="2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24"/>
      <color indexed="10"/>
      <name val="Arial Black"/>
      <family val="2"/>
    </font>
    <font>
      <b/>
      <sz val="24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83" fontId="6" fillId="0" borderId="0" xfId="0" applyNumberFormat="1" applyFont="1"/>
    <xf numFmtId="0" fontId="0" fillId="0" borderId="2" xfId="0" applyFill="1" applyBorder="1"/>
    <xf numFmtId="191" fontId="0" fillId="0" borderId="2" xfId="0" applyNumberFormat="1" applyFill="1" applyBorder="1"/>
    <xf numFmtId="0" fontId="0" fillId="3" borderId="0" xfId="0" applyFill="1" applyProtection="1">
      <protection locked="0"/>
    </xf>
    <xf numFmtId="0" fontId="1" fillId="0" borderId="3" xfId="0" applyFont="1" applyBorder="1"/>
    <xf numFmtId="0" fontId="0" fillId="0" borderId="3" xfId="0" applyBorder="1"/>
    <xf numFmtId="0" fontId="6" fillId="0" borderId="3" xfId="0" applyFont="1" applyBorder="1"/>
    <xf numFmtId="0" fontId="3" fillId="0" borderId="3" xfId="0" applyFont="1" applyBorder="1"/>
    <xf numFmtId="1" fontId="3" fillId="0" borderId="3" xfId="0" applyNumberFormat="1" applyFont="1" applyBorder="1"/>
    <xf numFmtId="0" fontId="11" fillId="0" borderId="3" xfId="0" applyFont="1" applyBorder="1"/>
    <xf numFmtId="0" fontId="11" fillId="0" borderId="0" xfId="0" applyFont="1"/>
    <xf numFmtId="0" fontId="11" fillId="3" borderId="0" xfId="0" applyFont="1" applyFill="1"/>
    <xf numFmtId="0" fontId="11" fillId="4" borderId="0" xfId="0" applyFont="1" applyFill="1"/>
    <xf numFmtId="0" fontId="1" fillId="7" borderId="3" xfId="0" applyFont="1" applyFill="1" applyBorder="1"/>
    <xf numFmtId="0" fontId="0" fillId="7" borderId="0" xfId="0" applyFill="1"/>
    <xf numFmtId="0" fontId="1" fillId="8" borderId="3" xfId="0" applyFont="1" applyFill="1" applyBorder="1"/>
    <xf numFmtId="0" fontId="0" fillId="8" borderId="0" xfId="0" applyFill="1"/>
    <xf numFmtId="182" fontId="3" fillId="9" borderId="1" xfId="0" applyNumberFormat="1" applyFont="1" applyFill="1" applyBorder="1" applyAlignment="1">
      <alignment horizontal="right"/>
    </xf>
    <xf numFmtId="0" fontId="11" fillId="0" borderId="4" xfId="0" applyFont="1" applyFill="1" applyBorder="1"/>
    <xf numFmtId="0" fontId="11" fillId="0" borderId="5" xfId="0" applyFont="1" applyBorder="1" applyAlignment="1">
      <alignment wrapText="1"/>
    </xf>
    <xf numFmtId="0" fontId="0" fillId="0" borderId="6" xfId="0" applyFill="1" applyBorder="1"/>
    <xf numFmtId="0" fontId="0" fillId="0" borderId="5" xfId="0" applyFill="1" applyBorder="1"/>
    <xf numFmtId="192" fontId="0" fillId="4" borderId="0" xfId="0" applyNumberFormat="1" applyFill="1" applyBorder="1"/>
    <xf numFmtId="0" fontId="0" fillId="3" borderId="5" xfId="0" applyFill="1" applyBorder="1" applyProtection="1">
      <protection locked="0"/>
    </xf>
    <xf numFmtId="49" fontId="11" fillId="0" borderId="7" xfId="0" applyNumberFormat="1" applyFont="1" applyFill="1" applyBorder="1" applyAlignment="1">
      <alignment horizontal="right" wrapText="1"/>
    </xf>
    <xf numFmtId="190" fontId="7" fillId="0" borderId="8" xfId="0" applyNumberFormat="1" applyFont="1" applyFill="1" applyBorder="1" applyAlignment="1">
      <alignment horizontal="left"/>
    </xf>
    <xf numFmtId="181" fontId="0" fillId="3" borderId="8" xfId="0" applyNumberFormat="1" applyFill="1" applyBorder="1" applyProtection="1">
      <protection locked="0"/>
    </xf>
    <xf numFmtId="181" fontId="0" fillId="0" borderId="9" xfId="0" applyNumberFormat="1" applyFill="1" applyBorder="1"/>
    <xf numFmtId="190" fontId="0" fillId="0" borderId="6" xfId="0" applyNumberFormat="1" applyFill="1" applyBorder="1" applyAlignment="1">
      <alignment horizontal="left"/>
    </xf>
    <xf numFmtId="182" fontId="0" fillId="0" borderId="5" xfId="0" applyNumberFormat="1" applyFill="1" applyBorder="1"/>
    <xf numFmtId="0" fontId="25" fillId="0" borderId="10" xfId="0" applyFont="1" applyFill="1" applyBorder="1"/>
    <xf numFmtId="0" fontId="25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14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8" fillId="0" borderId="0" xfId="0" applyFont="1"/>
    <xf numFmtId="0" fontId="19" fillId="3" borderId="8" xfId="0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1" fillId="0" borderId="0" xfId="0" applyFont="1" applyProtection="1"/>
    <xf numFmtId="14" fontId="3" fillId="7" borderId="1" xfId="0" applyNumberFormat="1" applyFont="1" applyFill="1" applyBorder="1" applyAlignment="1" applyProtection="1">
      <alignment horizontal="right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185" fontId="3" fillId="7" borderId="1" xfId="0" applyNumberFormat="1" applyFont="1" applyFill="1" applyBorder="1" applyAlignment="1">
      <alignment horizontal="right"/>
    </xf>
    <xf numFmtId="183" fontId="5" fillId="10" borderId="1" xfId="0" applyNumberFormat="1" applyFont="1" applyFill="1" applyBorder="1" applyAlignment="1">
      <alignment horizontal="right"/>
    </xf>
    <xf numFmtId="183" fontId="22" fillId="0" borderId="21" xfId="0" applyNumberFormat="1" applyFont="1" applyFill="1" applyBorder="1" applyProtection="1"/>
    <xf numFmtId="0" fontId="24" fillId="0" borderId="0" xfId="0" applyFont="1" applyFill="1" applyBorder="1"/>
    <xf numFmtId="0" fontId="24" fillId="0" borderId="0" xfId="0" applyFont="1" applyBorder="1"/>
    <xf numFmtId="0" fontId="23" fillId="0" borderId="0" xfId="0" applyFont="1" applyBorder="1"/>
    <xf numFmtId="0" fontId="4" fillId="0" borderId="0" xfId="0" applyFont="1"/>
    <xf numFmtId="0" fontId="23" fillId="5" borderId="8" xfId="0" applyFont="1" applyFill="1" applyBorder="1" applyAlignment="1">
      <alignment horizontal="left"/>
    </xf>
    <xf numFmtId="0" fontId="24" fillId="5" borderId="19" xfId="0" applyFont="1" applyFill="1" applyBorder="1" applyAlignment="1">
      <alignment horizontal="left"/>
    </xf>
    <xf numFmtId="0" fontId="24" fillId="5" borderId="20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0" fillId="0" borderId="0" xfId="0" applyAlignment="1"/>
    <xf numFmtId="0" fontId="0" fillId="0" borderId="22" xfId="0" applyBorder="1" applyAlignment="1"/>
    <xf numFmtId="0" fontId="23" fillId="5" borderId="19" xfId="0" applyFont="1" applyFill="1" applyBorder="1" applyAlignment="1">
      <alignment horizontal="left"/>
    </xf>
    <xf numFmtId="0" fontId="23" fillId="5" borderId="20" xfId="0" applyFont="1" applyFill="1" applyBorder="1" applyAlignment="1">
      <alignment horizontal="left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4" borderId="15" xfId="0" applyFont="1" applyFill="1" applyBorder="1"/>
    <xf numFmtId="0" fontId="15" fillId="4" borderId="14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7" borderId="8" xfId="0" applyFont="1" applyFill="1" applyBorder="1" applyAlignment="1" applyProtection="1">
      <protection locked="0"/>
    </xf>
    <xf numFmtId="0" fontId="3" fillId="7" borderId="19" xfId="0" applyFont="1" applyFill="1" applyBorder="1" applyAlignment="1" applyProtection="1">
      <protection locked="0"/>
    </xf>
    <xf numFmtId="0" fontId="0" fillId="7" borderId="20" xfId="0" applyFill="1" applyBorder="1" applyAlignment="1" applyProtection="1">
      <protection locked="0"/>
    </xf>
    <xf numFmtId="0" fontId="12" fillId="6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57</xdr:row>
      <xdr:rowOff>85725</xdr:rowOff>
    </xdr:from>
    <xdr:to>
      <xdr:col>6</xdr:col>
      <xdr:colOff>180975</xdr:colOff>
      <xdr:row>63</xdr:row>
      <xdr:rowOff>152400</xdr:rowOff>
    </xdr:to>
    <xdr:pic>
      <xdr:nvPicPr>
        <xdr:cNvPr id="1028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801475"/>
          <a:ext cx="3238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tabSelected="1" zoomScale="85" zoomScaleNormal="85" workbookViewId="0">
      <selection activeCell="A9" sqref="A9:N9"/>
    </sheetView>
  </sheetViews>
  <sheetFormatPr defaultRowHeight="12.75" x14ac:dyDescent="0.2"/>
  <cols>
    <col min="5" max="5" width="10.140625" bestFit="1" customWidth="1"/>
    <col min="6" max="6" width="8.5703125" customWidth="1"/>
    <col min="10" max="10" width="9.140625" customWidth="1"/>
    <col min="15" max="15" width="19.85546875" style="18" customWidth="1"/>
    <col min="17" max="17" width="12.5703125" customWidth="1"/>
    <col min="19" max="19" width="9.42578125" customWidth="1"/>
    <col min="20" max="20" width="9.85546875" customWidth="1"/>
    <col min="21" max="21" width="10" customWidth="1"/>
  </cols>
  <sheetData>
    <row r="2" spans="1:21" s="2" customFormat="1" ht="36.75" x14ac:dyDescent="0.7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7" t="s">
        <v>27</v>
      </c>
      <c r="P2" s="1"/>
      <c r="Q2" s="1"/>
      <c r="R2" s="1"/>
      <c r="S2" s="1"/>
      <c r="T2" s="1"/>
      <c r="U2" s="1"/>
    </row>
    <row r="3" spans="1:21" x14ac:dyDescent="0.2">
      <c r="O3" s="28" t="s">
        <v>38</v>
      </c>
      <c r="P3" s="29"/>
      <c r="Q3" s="29"/>
      <c r="R3" s="29"/>
      <c r="S3" s="29"/>
      <c r="T3" s="29"/>
      <c r="U3" s="29"/>
    </row>
    <row r="4" spans="1:21" s="1" customFormat="1" ht="30" x14ac:dyDescent="0.2">
      <c r="A4"/>
      <c r="B4" s="101" t="s">
        <v>1</v>
      </c>
      <c r="C4" s="101"/>
      <c r="D4" s="101"/>
      <c r="E4" s="101"/>
      <c r="F4" s="101"/>
      <c r="G4" s="101"/>
      <c r="H4" s="101"/>
      <c r="I4" s="101"/>
      <c r="J4" s="101"/>
      <c r="K4"/>
      <c r="L4"/>
      <c r="M4"/>
      <c r="N4"/>
      <c r="O4" s="18"/>
      <c r="P4"/>
      <c r="Q4"/>
      <c r="R4"/>
      <c r="S4"/>
      <c r="T4"/>
      <c r="U4"/>
    </row>
    <row r="5" spans="1:21" ht="15" x14ac:dyDescent="0.25">
      <c r="O5" s="22" t="s">
        <v>39</v>
      </c>
      <c r="R5" s="10" t="s">
        <v>28</v>
      </c>
      <c r="S5">
        <v>3.4000000000000002E-2</v>
      </c>
      <c r="T5" t="s">
        <v>29</v>
      </c>
    </row>
    <row r="6" spans="1:21" ht="15.75" customHeight="1" x14ac:dyDescent="0.35">
      <c r="B6" s="49"/>
      <c r="C6" s="49"/>
      <c r="D6" s="49"/>
      <c r="E6" s="49"/>
      <c r="F6" s="49"/>
      <c r="G6" s="49"/>
      <c r="H6" s="49"/>
      <c r="I6" s="49"/>
      <c r="J6" s="49"/>
      <c r="O6" s="22" t="s">
        <v>40</v>
      </c>
      <c r="P6" s="11"/>
      <c r="Q6" s="11"/>
      <c r="R6" s="11"/>
      <c r="S6" s="11"/>
      <c r="T6" s="11"/>
      <c r="U6" s="11"/>
    </row>
    <row r="7" spans="1:21" ht="16.5" thickBot="1" x14ac:dyDescent="0.35">
      <c r="P7" s="23" t="s">
        <v>41</v>
      </c>
      <c r="Q7" s="11"/>
      <c r="R7" s="12" t="s">
        <v>30</v>
      </c>
      <c r="S7" s="11">
        <v>0.05</v>
      </c>
      <c r="T7" s="23" t="s">
        <v>42</v>
      </c>
      <c r="U7" s="11"/>
    </row>
    <row r="8" spans="1:21" ht="30" x14ac:dyDescent="0.4">
      <c r="A8" s="83" t="s">
        <v>60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P8" s="11"/>
      <c r="Q8" s="11"/>
      <c r="R8" s="11"/>
      <c r="S8" s="11"/>
      <c r="T8" s="11" t="s">
        <v>31</v>
      </c>
      <c r="U8" s="11"/>
    </row>
    <row r="9" spans="1:21" ht="30" x14ac:dyDescent="0.4">
      <c r="A9" s="86" t="s">
        <v>66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22" t="s">
        <v>43</v>
      </c>
      <c r="P9" s="11"/>
      <c r="Q9" s="11"/>
      <c r="R9" s="11">
        <v>2</v>
      </c>
      <c r="S9" s="11" t="s">
        <v>32</v>
      </c>
      <c r="T9" s="12"/>
      <c r="U9" s="11"/>
    </row>
    <row r="10" spans="1:21" ht="18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22" t="s">
        <v>44</v>
      </c>
      <c r="P10" s="11"/>
      <c r="Q10" s="11"/>
      <c r="R10" s="11">
        <v>8</v>
      </c>
      <c r="S10" s="11" t="s">
        <v>32</v>
      </c>
      <c r="T10" s="12"/>
      <c r="U10" s="11"/>
    </row>
    <row r="11" spans="1:21" ht="25.5" x14ac:dyDescent="0.35">
      <c r="A11" s="89" t="s">
        <v>61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19"/>
      <c r="P11" s="11"/>
      <c r="Q11" s="11"/>
      <c r="R11" s="11"/>
      <c r="S11" s="11"/>
      <c r="T11" s="12"/>
      <c r="U11" s="11"/>
    </row>
    <row r="12" spans="1:21" ht="25.5" x14ac:dyDescent="0.35">
      <c r="A12" s="92" t="s">
        <v>62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22" t="s">
        <v>59</v>
      </c>
      <c r="P12" s="11"/>
      <c r="Q12" s="11"/>
      <c r="R12" s="12" t="s">
        <v>33</v>
      </c>
      <c r="S12" s="11">
        <v>0.5</v>
      </c>
      <c r="T12" s="11" t="s">
        <v>34</v>
      </c>
      <c r="U12" s="11"/>
    </row>
    <row r="13" spans="1:21" ht="25.5" x14ac:dyDescent="0.35">
      <c r="A13" s="93" t="s">
        <v>63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11"/>
      <c r="Q13" s="11"/>
      <c r="R13" s="11"/>
      <c r="S13" s="13">
        <v>1</v>
      </c>
      <c r="T13" s="11" t="s">
        <v>34</v>
      </c>
      <c r="U13" s="11"/>
    </row>
    <row r="14" spans="1:21" ht="26.25" thickBot="1" x14ac:dyDescent="0.4">
      <c r="A14" s="94" t="s">
        <v>64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22" t="s">
        <v>45</v>
      </c>
      <c r="P14" s="24" t="s">
        <v>47</v>
      </c>
    </row>
    <row r="15" spans="1:21" s="3" customFormat="1" ht="13.5" thickBo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22" t="s">
        <v>46</v>
      </c>
      <c r="P15" s="25" t="s">
        <v>48</v>
      </c>
      <c r="Q15"/>
      <c r="R15"/>
      <c r="S15"/>
      <c r="T15"/>
      <c r="U15"/>
    </row>
    <row r="16" spans="1:21" s="3" customFormat="1" x14ac:dyDescent="0.2">
      <c r="A16" s="72" t="s">
        <v>65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22" t="s">
        <v>57</v>
      </c>
      <c r="P16" s="9" t="s">
        <v>58</v>
      </c>
      <c r="Q16"/>
      <c r="R16"/>
      <c r="S16"/>
      <c r="T16"/>
      <c r="U16"/>
    </row>
    <row r="17" spans="1:21" s="3" customFormat="1" thickBot="1" x14ac:dyDescent="0.2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20"/>
    </row>
    <row r="18" spans="1:21" s="3" customFormat="1" ht="12" x14ac:dyDescent="0.2">
      <c r="O18" s="20"/>
    </row>
    <row r="19" spans="1:21" s="3" customFormat="1" ht="12.75" customHeight="1" x14ac:dyDescent="0.2">
      <c r="O19" s="28" t="s">
        <v>49</v>
      </c>
      <c r="P19" s="29"/>
      <c r="Q19" s="29"/>
      <c r="R19" s="29"/>
      <c r="S19" s="29"/>
      <c r="T19" s="29"/>
      <c r="U19" s="29"/>
    </row>
    <row r="20" spans="1:21" s="3" customFormat="1" ht="15" x14ac:dyDescent="0.2">
      <c r="A20" s="53"/>
      <c r="B20" s="53"/>
      <c r="C20" s="53"/>
      <c r="D20" s="54" t="s">
        <v>67</v>
      </c>
      <c r="E20" s="55"/>
      <c r="F20" s="56"/>
      <c r="G20" s="57"/>
      <c r="H20" s="58"/>
      <c r="I20"/>
      <c r="J20" s="53"/>
      <c r="K20" s="59" t="s">
        <v>68</v>
      </c>
      <c r="L20" s="59">
        <f>I19*24</f>
        <v>0</v>
      </c>
      <c r="M20" s="59" t="s">
        <v>21</v>
      </c>
      <c r="N20"/>
      <c r="O20" s="26" t="s">
        <v>56</v>
      </c>
      <c r="P20" s="27"/>
      <c r="Q20" s="27"/>
      <c r="R20" s="27"/>
      <c r="S20" s="27"/>
      <c r="T20"/>
      <c r="U20"/>
    </row>
    <row r="21" spans="1:21" s="3" customFormat="1" ht="16.5" customHeight="1" x14ac:dyDescent="0.2">
      <c r="O21" s="18"/>
      <c r="P21" s="22" t="s">
        <v>52</v>
      </c>
      <c r="Q21" s="32" t="s">
        <v>53</v>
      </c>
      <c r="R21" s="37" t="s">
        <v>54</v>
      </c>
      <c r="S21" s="32" t="s">
        <v>55</v>
      </c>
      <c r="T21" s="45" t="s">
        <v>35</v>
      </c>
      <c r="U21" s="46"/>
    </row>
    <row r="22" spans="1:21" s="3" customFormat="1" ht="15" thickBot="1" x14ac:dyDescent="0.25">
      <c r="A22" s="3" t="s">
        <v>2</v>
      </c>
      <c r="E22" s="97"/>
      <c r="F22" s="98"/>
      <c r="G22" s="98"/>
      <c r="H22" s="99"/>
      <c r="O22" s="31" t="s">
        <v>50</v>
      </c>
      <c r="P22" s="14"/>
      <c r="Q22" s="33" t="s">
        <v>36</v>
      </c>
      <c r="R22" s="38" t="s">
        <v>37</v>
      </c>
      <c r="S22" s="41"/>
      <c r="T22" s="15">
        <v>0.5</v>
      </c>
      <c r="U22" s="15">
        <v>1</v>
      </c>
    </row>
    <row r="23" spans="1:21" s="3" customFormat="1" ht="13.5" thickTop="1" x14ac:dyDescent="0.2">
      <c r="O23" s="43" t="s">
        <v>51</v>
      </c>
      <c r="P23" s="16"/>
      <c r="Q23" s="34"/>
      <c r="R23" s="39"/>
      <c r="S23" s="42">
        <f>($R$9/$R$10)^2</f>
        <v>6.25E-2</v>
      </c>
      <c r="T23" s="35" t="str">
        <f>IF(ISBLANK($R$23),"",U23*($U$22/$T$22)^2)</f>
        <v/>
      </c>
      <c r="U23" s="35" t="str">
        <f>IF(ISBLANK(R23),"",P23*R23*$S$7*S23)</f>
        <v/>
      </c>
    </row>
    <row r="24" spans="1:21" s="3" customFormat="1" ht="12" customHeight="1" x14ac:dyDescent="0.2">
      <c r="A24" s="3" t="s">
        <v>3</v>
      </c>
      <c r="E24" s="60"/>
      <c r="F24" s="3" t="s">
        <v>15</v>
      </c>
      <c r="O24" s="44" t="s">
        <v>53</v>
      </c>
      <c r="P24" s="16"/>
      <c r="Q24" s="36"/>
      <c r="R24" s="40">
        <f>Q24*$S$5</f>
        <v>0</v>
      </c>
      <c r="S24" s="42">
        <f>($R$9/$R$10)^2</f>
        <v>6.25E-2</v>
      </c>
      <c r="T24" s="35" t="str">
        <f>IF(ISBLANK($Q$24),"",U24*($U$22/$T$22)^2)</f>
        <v/>
      </c>
      <c r="U24" s="35" t="str">
        <f>IF(ISBLANK($Q$24),"",P24*R24*$S$7*S24)</f>
        <v/>
      </c>
    </row>
    <row r="25" spans="1:21" s="3" customFormat="1" ht="12" x14ac:dyDescent="0.2">
      <c r="E25" s="6"/>
      <c r="O25" s="20"/>
    </row>
    <row r="26" spans="1:21" s="3" customFormat="1" ht="12" x14ac:dyDescent="0.2">
      <c r="A26" s="3" t="s">
        <v>26</v>
      </c>
      <c r="E26" s="60"/>
      <c r="F26" s="3" t="s">
        <v>15</v>
      </c>
      <c r="O26" s="20"/>
    </row>
    <row r="27" spans="1:21" s="3" customFormat="1" ht="12" x14ac:dyDescent="0.2">
      <c r="E27" s="6"/>
      <c r="O27" s="21"/>
    </row>
    <row r="28" spans="1:21" s="3" customFormat="1" ht="12" x14ac:dyDescent="0.2">
      <c r="A28" s="3" t="s">
        <v>4</v>
      </c>
      <c r="E28" s="62"/>
      <c r="F28" s="3" t="s">
        <v>11</v>
      </c>
      <c r="G28" s="3" t="s">
        <v>12</v>
      </c>
      <c r="O28" s="20"/>
    </row>
    <row r="29" spans="1:21" s="3" customFormat="1" ht="12" x14ac:dyDescent="0.2">
      <c r="E29" s="6"/>
      <c r="G29" s="3" t="s">
        <v>13</v>
      </c>
      <c r="O29" s="20"/>
    </row>
    <row r="30" spans="1:21" s="3" customFormat="1" ht="12" x14ac:dyDescent="0.2">
      <c r="A30" s="3" t="s">
        <v>6</v>
      </c>
      <c r="E30" s="7">
        <v>60</v>
      </c>
      <c r="F30" s="3" t="s">
        <v>14</v>
      </c>
      <c r="O30" s="20"/>
    </row>
    <row r="31" spans="1:21" s="3" customFormat="1" ht="12" x14ac:dyDescent="0.2">
      <c r="E31" s="6"/>
      <c r="O31" s="20"/>
    </row>
    <row r="32" spans="1:21" s="3" customFormat="1" ht="12" x14ac:dyDescent="0.2">
      <c r="A32" s="3" t="s">
        <v>5</v>
      </c>
      <c r="E32" s="60"/>
      <c r="F32" s="3" t="s">
        <v>15</v>
      </c>
      <c r="O32" s="20"/>
    </row>
    <row r="33" spans="1:15" s="3" customFormat="1" ht="12" customHeight="1" x14ac:dyDescent="0.2">
      <c r="E33" s="5" t="str">
        <f>IF(ISBLANK(E32),"",E32-E26)</f>
        <v/>
      </c>
      <c r="F33" s="3" t="s">
        <v>14</v>
      </c>
      <c r="G33" s="3" t="s">
        <v>22</v>
      </c>
      <c r="O33" s="20"/>
    </row>
    <row r="34" spans="1:15" s="3" customFormat="1" ht="12" x14ac:dyDescent="0.2">
      <c r="E34" s="6"/>
      <c r="O34" s="20"/>
    </row>
    <row r="35" spans="1:15" s="3" customFormat="1" ht="12" x14ac:dyDescent="0.2">
      <c r="A35" s="3" t="s">
        <v>7</v>
      </c>
      <c r="E35" s="30" t="str">
        <f>IF(ISBLANK(E32),"",E28*2.718^(-0.693/E30*E33)*1/0.5^2)</f>
        <v/>
      </c>
      <c r="F35" s="3" t="s">
        <v>11</v>
      </c>
      <c r="G35" s="3" t="s">
        <v>23</v>
      </c>
      <c r="O35" s="20"/>
    </row>
    <row r="36" spans="1:15" s="3" customFormat="1" ht="12" x14ac:dyDescent="0.2">
      <c r="E36" s="7"/>
      <c r="O36" s="20"/>
    </row>
    <row r="37" spans="1:15" s="3" customFormat="1" ht="12" x14ac:dyDescent="0.2">
      <c r="A37" s="3" t="s">
        <v>20</v>
      </c>
      <c r="E37" s="61"/>
      <c r="F37" s="3" t="s">
        <v>21</v>
      </c>
      <c r="O37" s="20"/>
    </row>
    <row r="38" spans="1:15" s="3" customFormat="1" thickBot="1" x14ac:dyDescent="0.25">
      <c r="E38" s="6"/>
      <c r="O38" s="20"/>
    </row>
    <row r="39" spans="1:15" s="3" customFormat="1" ht="13.5" customHeight="1" thickBot="1" x14ac:dyDescent="0.3">
      <c r="A39" s="3" t="s">
        <v>8</v>
      </c>
      <c r="E39" s="64" t="str">
        <f>IF(ISBLANK(E32),"",(E37*E35))</f>
        <v/>
      </c>
      <c r="F39" s="3" t="s">
        <v>19</v>
      </c>
      <c r="G39" s="78" t="s">
        <v>24</v>
      </c>
      <c r="H39" s="79"/>
      <c r="I39" s="79"/>
      <c r="J39" s="79"/>
      <c r="K39" s="79"/>
      <c r="L39" s="79"/>
      <c r="M39" s="79"/>
      <c r="N39" s="80"/>
      <c r="O39" s="20"/>
    </row>
    <row r="40" spans="1:15" x14ac:dyDescent="0.2">
      <c r="A40" s="3"/>
      <c r="B40" s="3"/>
      <c r="C40" s="3"/>
      <c r="D40" s="3"/>
      <c r="E40" s="6"/>
      <c r="F40" s="3"/>
      <c r="G40" s="47"/>
      <c r="H40" s="47"/>
      <c r="I40" s="47"/>
      <c r="J40" s="48"/>
      <c r="K40" s="3"/>
      <c r="L40" s="3"/>
      <c r="M40" s="3"/>
      <c r="N40" s="3"/>
    </row>
    <row r="41" spans="1:15" x14ac:dyDescent="0.2">
      <c r="A41" s="3" t="s">
        <v>17</v>
      </c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</row>
    <row r="42" spans="1:15" x14ac:dyDescent="0.2">
      <c r="A42" s="3" t="s">
        <v>16</v>
      </c>
      <c r="B42" s="3"/>
      <c r="C42" s="3"/>
      <c r="D42" s="3"/>
      <c r="E42" s="8">
        <v>1</v>
      </c>
      <c r="F42" s="3" t="s">
        <v>19</v>
      </c>
      <c r="G42" s="3"/>
      <c r="H42" s="3"/>
      <c r="I42" s="3"/>
      <c r="J42" s="3"/>
      <c r="K42" s="3"/>
      <c r="L42" s="3"/>
      <c r="M42" s="3"/>
      <c r="N42" s="3"/>
    </row>
    <row r="43" spans="1:15" x14ac:dyDescent="0.2">
      <c r="A43" s="3"/>
      <c r="B43" s="3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</row>
    <row r="44" spans="1:15" x14ac:dyDescent="0.2">
      <c r="A44" s="4"/>
      <c r="B44" s="3"/>
      <c r="C44" s="3"/>
      <c r="D44" s="3"/>
      <c r="E44" s="63" t="str">
        <f>IF(ISBLANK(E32),"",(E39/E42)*100)</f>
        <v/>
      </c>
      <c r="F44" s="4" t="s">
        <v>18</v>
      </c>
      <c r="G44" s="4" t="s">
        <v>25</v>
      </c>
      <c r="H44" s="3"/>
      <c r="I44" s="3"/>
      <c r="J44" s="3"/>
      <c r="K44" s="3"/>
      <c r="L44" s="3"/>
      <c r="M44" s="3"/>
      <c r="N44" s="3"/>
    </row>
    <row r="45" spans="1: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7" spans="1:15" ht="20.25" x14ac:dyDescent="0.3">
      <c r="A47" s="69"/>
      <c r="B47" s="81"/>
      <c r="C47" s="81"/>
      <c r="D47" s="81"/>
      <c r="E47" s="82"/>
      <c r="F47" t="s">
        <v>10</v>
      </c>
    </row>
    <row r="48" spans="1:15" ht="20.25" x14ac:dyDescent="0.3">
      <c r="A48" s="65" t="s">
        <v>69</v>
      </c>
      <c r="B48" s="65"/>
      <c r="C48" s="65"/>
      <c r="D48" s="66"/>
      <c r="E48" s="66"/>
    </row>
    <row r="49" spans="1:6" ht="20.25" x14ac:dyDescent="0.3">
      <c r="A49" s="66" t="s">
        <v>70</v>
      </c>
      <c r="B49" s="66"/>
      <c r="C49" s="66"/>
      <c r="D49" s="66"/>
      <c r="E49" s="66"/>
    </row>
    <row r="50" spans="1:6" ht="20.25" x14ac:dyDescent="0.3">
      <c r="A50" s="69" t="s">
        <v>71</v>
      </c>
      <c r="B50" s="81"/>
      <c r="C50" s="81"/>
      <c r="D50" s="81"/>
      <c r="E50" s="82"/>
      <c r="F50" t="s">
        <v>10</v>
      </c>
    </row>
    <row r="51" spans="1:6" ht="20.25" x14ac:dyDescent="0.3">
      <c r="A51" s="69"/>
      <c r="B51" s="81"/>
      <c r="C51" s="81"/>
      <c r="D51" s="81"/>
      <c r="E51" s="82"/>
    </row>
    <row r="52" spans="1:6" ht="20.25" x14ac:dyDescent="0.3">
      <c r="A52" s="67" t="s">
        <v>9</v>
      </c>
      <c r="B52" s="67"/>
      <c r="C52" s="67"/>
      <c r="D52" s="66"/>
      <c r="E52" s="66"/>
    </row>
    <row r="53" spans="1:6" ht="20.25" x14ac:dyDescent="0.3">
      <c r="A53" s="69" t="s">
        <v>72</v>
      </c>
      <c r="B53" s="70"/>
      <c r="C53" s="70"/>
      <c r="D53" s="70"/>
      <c r="E53" s="71"/>
    </row>
    <row r="54" spans="1:6" ht="15" x14ac:dyDescent="0.2">
      <c r="A54" s="53"/>
      <c r="B54" s="53"/>
      <c r="C54" s="53"/>
      <c r="D54" s="53"/>
      <c r="E54" s="53"/>
    </row>
    <row r="65" spans="2:2" x14ac:dyDescent="0.2">
      <c r="B65" s="68" t="s">
        <v>73</v>
      </c>
    </row>
  </sheetData>
  <sheetProtection algorithmName="SHA-512" hashValue="MttrFquY3DOCAg4LvwXRWU+gTyFcdOdIXv5qh2ZQvVrt0uFi0f5FQgdpA1X0VSrxAYBUzOhw5DoJNRmpw9DLAg==" saltValue="70tuEIQ3qneVEONmIcxq0Q==" spinCount="100000" sheet="1"/>
  <mergeCells count="15">
    <mergeCell ref="A2:N2"/>
    <mergeCell ref="B4:J4"/>
    <mergeCell ref="A8:N8"/>
    <mergeCell ref="A9:N9"/>
    <mergeCell ref="A11:N11"/>
    <mergeCell ref="A12:N12"/>
    <mergeCell ref="A13:N13"/>
    <mergeCell ref="A14:N14"/>
    <mergeCell ref="A53:E53"/>
    <mergeCell ref="A16:N17"/>
    <mergeCell ref="G39:N39"/>
    <mergeCell ref="A47:E47"/>
    <mergeCell ref="A50:E50"/>
    <mergeCell ref="A51:E51"/>
    <mergeCell ref="E22:H22"/>
  </mergeCells>
  <phoneticPr fontId="0" type="noConversion"/>
  <pageMargins left="0.75" right="0.75" top="1" bottom="1" header="0.5" footer="0.5"/>
  <pageSetup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11" t="s">
        <v>74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I-125 vliegbrief</vt:lpstr>
      <vt:lpstr>pwd</vt:lpstr>
      <vt:lpstr>'I-125 vliegbrief'!Print_Area</vt:lpstr>
    </vt:vector>
  </TitlesOfParts>
  <Company>NKI / AvL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linda.janssen</dc:creator>
  <cp:lastModifiedBy>Jeroen van de Kamer</cp:lastModifiedBy>
  <cp:lastPrinted>2012-03-20T08:15:50Z</cp:lastPrinted>
  <dcterms:created xsi:type="dcterms:W3CDTF">2006-05-08T07:39:23Z</dcterms:created>
  <dcterms:modified xsi:type="dcterms:W3CDTF">2015-06-03T12:22:34Z</dcterms:modified>
</cp:coreProperties>
</file>